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IR\NB\misc\"/>
    </mc:Choice>
  </mc:AlternateContent>
  <bookViews>
    <workbookView xWindow="0" yWindow="0" windowWidth="19200" windowHeight="6465"/>
  </bookViews>
  <sheets>
    <sheet name="ESG" sheetId="4" r:id="rId1"/>
  </sheets>
  <externalReferences>
    <externalReference r:id="rId2"/>
  </externalReferences>
  <definedNames>
    <definedName name="CH4GWP">'[1]Коэффициенты ПГП'!$C$5</definedName>
    <definedName name="CO2GWP">'[1]Коэффициенты ПГП'!$C$4</definedName>
    <definedName name="N2OGWP">'[1]Коэффициенты ПГП'!$C$6</definedName>
  </definedNames>
  <calcPr calcId="162913"/>
</workbook>
</file>

<file path=xl/calcChain.xml><?xml version="1.0" encoding="utf-8"?>
<calcChain xmlns="http://schemas.openxmlformats.org/spreadsheetml/2006/main">
  <c r="F27" i="4" l="1"/>
  <c r="G27" i="4" l="1"/>
  <c r="G37" i="4" l="1"/>
  <c r="I9" i="4" l="1"/>
  <c r="I8" i="4"/>
  <c r="H9" i="4"/>
  <c r="H8" i="4"/>
  <c r="D14" i="4" l="1"/>
  <c r="E62" i="4" l="1"/>
  <c r="F62" i="4"/>
  <c r="I62" i="4" s="1"/>
  <c r="F61" i="4"/>
  <c r="I61" i="4" s="1"/>
  <c r="E61" i="4"/>
  <c r="D62" i="4"/>
  <c r="H62" i="4" l="1"/>
  <c r="F56" i="4"/>
  <c r="F57" i="4"/>
  <c r="F58" i="4"/>
  <c r="F63" i="4"/>
  <c r="F37" i="4"/>
  <c r="F60" i="4" s="1"/>
  <c r="E37" i="4"/>
  <c r="E60" i="4" s="1"/>
  <c r="D37" i="4"/>
  <c r="D60" i="4" s="1"/>
  <c r="I60" i="4" l="1"/>
  <c r="F54" i="4" l="1"/>
  <c r="F23" i="4" l="1"/>
  <c r="F52" i="4" s="1"/>
  <c r="F14" i="4" l="1"/>
  <c r="F50" i="4" l="1"/>
  <c r="F15" i="4"/>
  <c r="E58" i="4" l="1"/>
  <c r="I58" i="4" s="1"/>
  <c r="E57" i="4"/>
  <c r="I57" i="4" s="1"/>
  <c r="E56" i="4"/>
  <c r="I56" i="4" s="1"/>
  <c r="E63" i="4"/>
  <c r="D57" i="4"/>
  <c r="I63" i="4" l="1"/>
  <c r="D56" i="4"/>
  <c r="H56" i="4" s="1"/>
  <c r="D58" i="4"/>
  <c r="H58" i="4" s="1"/>
  <c r="D63" i="4"/>
  <c r="H63" i="4" s="1"/>
  <c r="H60" i="4"/>
  <c r="H57" i="4"/>
  <c r="E27" i="4"/>
  <c r="E54" i="4" s="1"/>
  <c r="I54" i="4" s="1"/>
  <c r="E23" i="4"/>
  <c r="E14" i="4"/>
  <c r="E50" i="4" s="1"/>
  <c r="I50" i="4" l="1"/>
  <c r="E52" i="4"/>
  <c r="I52" i="4" s="1"/>
  <c r="D50" i="4"/>
  <c r="H50" i="4" s="1"/>
  <c r="D27" i="4"/>
  <c r="D54" i="4" s="1"/>
  <c r="H54" i="4" s="1"/>
  <c r="D23" i="4"/>
  <c r="D52" i="4" l="1"/>
  <c r="H52" i="4" s="1"/>
</calcChain>
</file>

<file path=xl/sharedStrings.xml><?xml version="1.0" encoding="utf-8"?>
<sst xmlns="http://schemas.openxmlformats.org/spreadsheetml/2006/main" count="256" uniqueCount="132">
  <si>
    <t>Unit</t>
  </si>
  <si>
    <t>2018</t>
  </si>
  <si>
    <t>2019</t>
  </si>
  <si>
    <t>%</t>
  </si>
  <si>
    <t>Energy</t>
  </si>
  <si>
    <t>Waste Management</t>
  </si>
  <si>
    <t>Employee Training</t>
  </si>
  <si>
    <t>Board Remuneration</t>
  </si>
  <si>
    <t>Policy</t>
  </si>
  <si>
    <t>ratio</t>
  </si>
  <si>
    <t>no data</t>
  </si>
  <si>
    <t>#</t>
  </si>
  <si>
    <t>Within the level of CEO-1 and CEO-2</t>
  </si>
  <si>
    <t>Internal pay ratio (CEO vs. average employee remuneration)</t>
  </si>
  <si>
    <t>Percentage of employees familiarised with the Code of Business Conduct and Ethics</t>
  </si>
  <si>
    <t>Direct GHG emissions (Scope 1)</t>
  </si>
  <si>
    <t>Indirect GHG emissions (Scope 2)</t>
  </si>
  <si>
    <t>MWh</t>
  </si>
  <si>
    <t>l</t>
  </si>
  <si>
    <t>cubic m</t>
  </si>
  <si>
    <t xml:space="preserve">Gcal </t>
  </si>
  <si>
    <t>Total GHG Emissions (Scope 1 + Scope 2)</t>
  </si>
  <si>
    <t>kg</t>
  </si>
  <si>
    <t>ths tonnes</t>
  </si>
  <si>
    <t>Employees - General</t>
  </si>
  <si>
    <t>Percentage of employees covered by performance assessment</t>
  </si>
  <si>
    <t>Total number of employees that took parental leave during reporting period</t>
  </si>
  <si>
    <t>mln</t>
  </si>
  <si>
    <t xml:space="preserve">Average hours of training and development per employee </t>
  </si>
  <si>
    <t>h</t>
  </si>
  <si>
    <t>Occupational health and safety (OHS)</t>
  </si>
  <si>
    <t xml:space="preserve">Number of identified OHS violations </t>
  </si>
  <si>
    <t>Number of OHS violations resolved within 5 days</t>
  </si>
  <si>
    <t>Number of employees taking part in OHS training (excluding compulsory briefings)</t>
  </si>
  <si>
    <t xml:space="preserve">Percentage of employees covered by OHS management system </t>
  </si>
  <si>
    <t>Lost time incidents (LTI), incl.</t>
  </si>
  <si>
    <t>Among employees</t>
  </si>
  <si>
    <t>Number of fatal accidents, incl.</t>
  </si>
  <si>
    <t>Lost time injury frequency rate (LTIFR) among employees</t>
  </si>
  <si>
    <t>tonnes</t>
  </si>
  <si>
    <t>Number of stores participating in Basket of Kindness</t>
  </si>
  <si>
    <t>Number of people receiving support through X5 social initiatives</t>
  </si>
  <si>
    <t>Number of employees taking part in social projects (volunteer activities)</t>
  </si>
  <si>
    <t>In-kind donations</t>
  </si>
  <si>
    <t>Category 1 (Charitable Donations)</t>
  </si>
  <si>
    <t>Category 2 (Community Investments)</t>
  </si>
  <si>
    <t>Category 3 (Commercial Initiatives)</t>
  </si>
  <si>
    <t>ESG Indicators</t>
  </si>
  <si>
    <t>SOCIAL</t>
  </si>
  <si>
    <t>GOVERNANCE</t>
  </si>
  <si>
    <t>Energy savings from remote refrigeration monitoring systems at Pyaterochka</t>
  </si>
  <si>
    <t>Cardboard</t>
  </si>
  <si>
    <t>Banana boxes</t>
  </si>
  <si>
    <t>Plastic</t>
  </si>
  <si>
    <t>Shrink wrap</t>
  </si>
  <si>
    <t>Pallet scrap</t>
  </si>
  <si>
    <t>The percentage of company's employees covered by collective
bargaining agreements</t>
  </si>
  <si>
    <t>Gender Pay Disclosure</t>
  </si>
  <si>
    <t>Ratio of basic salary of women to men for Non-management level</t>
  </si>
  <si>
    <t>Management Diversity</t>
  </si>
  <si>
    <t>Related to HR issues, incl.</t>
  </si>
  <si>
    <t>Related to the Code of Business Conduct and Ethics issues, incl.</t>
  </si>
  <si>
    <t>Percentage of women in Management Board</t>
  </si>
  <si>
    <t>Percentage of women in management positions: CEO-1</t>
  </si>
  <si>
    <t>Percentage of women in management positions: CEO-2, 3</t>
  </si>
  <si>
    <t>Percentage of women in management positions: CEO-4</t>
  </si>
  <si>
    <t>Total number of reports received through ethics hotline, by category</t>
  </si>
  <si>
    <t>Electricity consumption, incl.</t>
  </si>
  <si>
    <t>Electricity consumption - Other</t>
  </si>
  <si>
    <t xml:space="preserve">Fuel used - Compressed natural gas consumed by transportation </t>
  </si>
  <si>
    <t xml:space="preserve">Amount of recyclable waste sold: tyres </t>
  </si>
  <si>
    <t>Amount of recyclable waste sold: batteries</t>
  </si>
  <si>
    <t>Percentage of employees familiarised with the Policy on Countering Misconduct, Including Fraud and Corruption</t>
  </si>
  <si>
    <t>Percentage of managerial vacancies filled by internal candidates</t>
  </si>
  <si>
    <t>General metrics</t>
  </si>
  <si>
    <t>Stores number, eop</t>
  </si>
  <si>
    <t>000 sqm</t>
  </si>
  <si>
    <t xml:space="preserve">Notes and comments </t>
  </si>
  <si>
    <t>t of CO2e</t>
  </si>
  <si>
    <t>Ratio of basic salary of women to men for Executive level (CEO, CEO-1)</t>
  </si>
  <si>
    <t>Ratio of basic salary of women to men for Management level (managerial positions below CEO-1)</t>
  </si>
  <si>
    <t>Ratio of remuneration (basic salary + other cash incentives) of women to men for Management level (managerial positions below CEO-1)</t>
  </si>
  <si>
    <t>Percentage of women at store director positions</t>
  </si>
  <si>
    <t>Community &amp; Customers</t>
  </si>
  <si>
    <t>Grievance Mechanisms</t>
  </si>
  <si>
    <t>Among contractors</t>
  </si>
  <si>
    <t>Amount of recyclable waste sold: food waste</t>
  </si>
  <si>
    <t>Other</t>
  </si>
  <si>
    <t>Percentage of men in staff</t>
  </si>
  <si>
    <t>Percentage of women in staff</t>
  </si>
  <si>
    <t>Fuel used - Gasoline (petrol) consumed by transportation per m2 of selling space</t>
  </si>
  <si>
    <t>2019 YoY</t>
  </si>
  <si>
    <t>Total GHG Emissions (Scope 1 + Scope 2) per m2 of selling space (period average), t of CO2e/m2</t>
  </si>
  <si>
    <t>Electricity consumption per m2 of selling space, MWh/m2</t>
  </si>
  <si>
    <t>Heating per m2 of selling space, Gcal/m2</t>
  </si>
  <si>
    <t>Fuel used - Diesel consumed by transportation per m2 of selling space, l/m2</t>
  </si>
  <si>
    <t>Fuel used - Compressed natural gas consumed by transportation per m2 of selling space, m3/m2</t>
  </si>
  <si>
    <t>Amount of recyclable food waste sold per m2 of selling space</t>
  </si>
  <si>
    <t>Amount of recyclable waste sold for processing by Pyaterochka and Perekrestok stores and distribution centers, incl. waste types per m2 of selling space, kg/m2</t>
  </si>
  <si>
    <t>Per unit environment ratios</t>
  </si>
  <si>
    <t>2020 YoY</t>
  </si>
  <si>
    <t>Electricity consumption - Pyaterochka (stores and distribution centers)</t>
  </si>
  <si>
    <t>Electricity consumption - Perekrestok (stores and distribution centers)</t>
  </si>
  <si>
    <t>Heating - Pyaterochka (stores and distribution centers)</t>
  </si>
  <si>
    <t>Amount of recyclable batteries sold per m2 of selling space, kg of of batteries/m2</t>
  </si>
  <si>
    <t>Amount of recyclable tyres sold per m2 of selling space, kg of tyres/m2</t>
  </si>
  <si>
    <t>Emissions</t>
  </si>
  <si>
    <t>Fuel used - Diesel consumed by transportation</t>
  </si>
  <si>
    <t>Fuel used - Gasoline (petrol) consumed by transportation</t>
  </si>
  <si>
    <t>Amount of recyclable waste sold for processing by Pyaterochka and Perekrestok stores and distribution centers, incl. waste types</t>
  </si>
  <si>
    <t>Staff turnover</t>
  </si>
  <si>
    <t>Amount of donated groceries through Basket of Kindness initiative</t>
  </si>
  <si>
    <t>Percentage of corporate citizenship and/or philanthropic contributions by categories</t>
  </si>
  <si>
    <t>Donations to initiatives to help those in need, incl.</t>
  </si>
  <si>
    <t>Other indirect GHG emissions (Scope 3)</t>
  </si>
  <si>
    <t>Total GHG Emissions (Scope 1 + Scope 2 + Scope 3)</t>
  </si>
  <si>
    <t>1H2021</t>
  </si>
  <si>
    <t>disclosed annually</t>
  </si>
  <si>
    <t>Selling space</t>
  </si>
  <si>
    <t>ENVIRONMENT</t>
  </si>
  <si>
    <t>Heating, incl.</t>
  </si>
  <si>
    <t>Percentage of women in Supervisory Board</t>
  </si>
  <si>
    <t>Confirmed and resolved reports related to HR issues</t>
  </si>
  <si>
    <t>Confirmed and resolved reports related to Code of Business Conduct and Ethics issues</t>
  </si>
  <si>
    <t>Percentage of women in Executive Board</t>
  </si>
  <si>
    <t>Full-time equivalent</t>
  </si>
  <si>
    <t>Heating - Perekrestok (stores and distribution centers) [1]</t>
  </si>
  <si>
    <t>Heating - Other [2]</t>
  </si>
  <si>
    <t>Headcount [3]</t>
  </si>
  <si>
    <t>[3] Data for headcount and FTE includes staff and outsource.</t>
  </si>
  <si>
    <t>[1] The amount for 2020 was restated due to the majority of payments to landlords for 2020 being made in 2021.</t>
  </si>
  <si>
    <t>[2] The 1H2021 figure is significantly lower than the 2020 number due to the closure of Karusel hypermarkets and transfer of several of them to Perekrestok.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</si>
</sst>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#,##0;\(#,##0\);\-"/>
    <numFmt numFmtId="166" formatCode="_(* #,##0_);_(* \(#,##0\);_(* &quot;-&quot;??_);_(@_)"/>
    <numFmt numFmtId="167" formatCode="#,##0.0;\(#,##0.0\);\-"/>
    <numFmt numFmtId="168" formatCode="#,##0.00;\(#,##0.00\);\-"/>
    <numFmt numFmtId="169" formatCode="#,##0.000;\(#,##0.000\);\-"/>
    <numFmt numFmtId="170" formatCode="_(* #,##0.0_);_(* \(#,##0.0\);_(* &quot;-&quot;??_);_(@_)"/>
    <numFmt numFmtId="171" formatCode="0.0%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0"/>
      <color indexed="8"/>
      <name val="Arial"/>
      <family val="2"/>
    </font>
    <font>
      <b/>
      <sz val="10"/>
      <name val="Arial"/>
      <family val="2"/>
      <charset val="204"/>
      <scheme val="minor"/>
    </font>
    <font>
      <b/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FAF2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2" borderId="1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vertical="center"/>
    </xf>
    <xf numFmtId="0" fontId="2" fillId="0" borderId="0" xfId="0" applyFont="1" applyFill="1"/>
    <xf numFmtId="165" fontId="2" fillId="0" borderId="0" xfId="0" applyNumberFormat="1" applyFont="1" applyBorder="1"/>
    <xf numFmtId="165" fontId="5" fillId="0" borderId="0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 indent="2"/>
    </xf>
    <xf numFmtId="167" fontId="5" fillId="0" borderId="0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Fill="1" applyBorder="1" applyAlignment="1">
      <alignment horizontal="right" vertical="center" wrapText="1"/>
    </xf>
    <xf numFmtId="9" fontId="5" fillId="0" borderId="0" xfId="2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right" vertical="center"/>
    </xf>
    <xf numFmtId="166" fontId="12" fillId="0" borderId="0" xfId="1" applyNumberFormat="1" applyFont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166" fontId="1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6" fontId="12" fillId="0" borderId="0" xfId="1" applyNumberFormat="1" applyFont="1" applyFill="1" applyAlignment="1">
      <alignment horizontal="right" vertical="top"/>
    </xf>
    <xf numFmtId="0" fontId="11" fillId="0" borderId="0" xfId="0" applyFont="1" applyFill="1"/>
    <xf numFmtId="0" fontId="12" fillId="0" borderId="0" xfId="0" applyFont="1" applyFill="1" applyBorder="1" applyAlignment="1">
      <alignment horizontal="left" vertical="top" wrapText="1" indent="2"/>
    </xf>
    <xf numFmtId="9" fontId="5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left" vertical="top" indent="1"/>
    </xf>
    <xf numFmtId="0" fontId="12" fillId="0" borderId="0" xfId="0" applyFont="1" applyFill="1" applyBorder="1" applyAlignment="1">
      <alignment horizontal="left" vertical="top" wrapText="1" indent="1"/>
    </xf>
    <xf numFmtId="0" fontId="16" fillId="0" borderId="2" xfId="0" applyFont="1" applyFill="1" applyBorder="1" applyAlignment="1">
      <alignment vertical="center"/>
    </xf>
    <xf numFmtId="0" fontId="17" fillId="0" borderId="0" xfId="0" applyFont="1"/>
    <xf numFmtId="0" fontId="10" fillId="0" borderId="0" xfId="0" applyFont="1" applyFill="1" applyBorder="1" applyAlignment="1">
      <alignment horizontal="left" vertical="center" wrapText="1" indent="4"/>
    </xf>
    <xf numFmtId="165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1" applyNumberFormat="1" applyFont="1" applyFill="1" applyBorder="1" applyAlignment="1">
      <alignment horizontal="right" vertical="center" wrapText="1"/>
    </xf>
    <xf numFmtId="165" fontId="18" fillId="0" borderId="0" xfId="0" applyNumberFormat="1" applyFont="1" applyBorder="1"/>
    <xf numFmtId="166" fontId="13" fillId="0" borderId="0" xfId="1" applyNumberFormat="1" applyFont="1" applyFill="1" applyAlignment="1">
      <alignment horizontal="right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indent="2"/>
    </xf>
    <xf numFmtId="166" fontId="12" fillId="0" borderId="0" xfId="1" applyNumberFormat="1" applyFont="1" applyFill="1" applyAlignment="1">
      <alignment horizontal="right"/>
    </xf>
    <xf numFmtId="170" fontId="12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top" indent="2"/>
    </xf>
    <xf numFmtId="0" fontId="19" fillId="0" borderId="0" xfId="0" applyFont="1" applyAlignment="1">
      <alignment horizontal="left" vertical="top"/>
    </xf>
    <xf numFmtId="171" fontId="12" fillId="0" borderId="0" xfId="2" applyNumberFormat="1" applyFont="1" applyFill="1" applyAlignment="1">
      <alignment horizontal="right" vertical="top"/>
    </xf>
    <xf numFmtId="170" fontId="12" fillId="0" borderId="0" xfId="1" applyNumberFormat="1" applyFont="1" applyFill="1" applyAlignment="1">
      <alignment horizontal="right" vertical="top"/>
    </xf>
    <xf numFmtId="164" fontId="12" fillId="0" borderId="0" xfId="1" applyNumberFormat="1" applyFont="1" applyFill="1" applyAlignment="1">
      <alignment horizontal="right" vertical="top"/>
    </xf>
    <xf numFmtId="0" fontId="5" fillId="0" borderId="0" xfId="0" applyFont="1" applyFill="1" applyAlignment="1">
      <alignment vertical="center" wrapText="1"/>
    </xf>
    <xf numFmtId="0" fontId="12" fillId="0" borderId="0" xfId="0" applyFont="1" applyAlignment="1">
      <alignment horizontal="left" vertical="top" wrapText="1"/>
    </xf>
    <xf numFmtId="171" fontId="5" fillId="0" borderId="0" xfId="2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fa_row_header_bold" xf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5FAF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3</xdr:row>
      <xdr:rowOff>5468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029" r="4101" b="21371"/>
        <a:stretch/>
      </xdr:blipFill>
      <xdr:spPr>
        <a:xfrm>
          <a:off x="5572126" y="0"/>
          <a:ext cx="0" cy="54839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3</xdr:row>
      <xdr:rowOff>24518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029" r="4101" b="21371"/>
        <a:stretch/>
      </xdr:blipFill>
      <xdr:spPr>
        <a:xfrm>
          <a:off x="5572125" y="0"/>
          <a:ext cx="2857499" cy="567443"/>
        </a:xfrm>
        <a:prstGeom prst="rect">
          <a:avLst/>
        </a:prstGeom>
      </xdr:spPr>
    </xdr:pic>
    <xdr:clientData/>
  </xdr:twoCellAnchor>
  <xdr:twoCellAnchor editAs="oneCell">
    <xdr:from>
      <xdr:col>1</xdr:col>
      <xdr:colOff>4626427</xdr:colOff>
      <xdr:row>0</xdr:row>
      <xdr:rowOff>40821</xdr:rowOff>
    </xdr:from>
    <xdr:to>
      <xdr:col>4</xdr:col>
      <xdr:colOff>489856</xdr:colOff>
      <xdr:row>3</xdr:row>
      <xdr:rowOff>112438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741" b="12248"/>
        <a:stretch/>
      </xdr:blipFill>
      <xdr:spPr>
        <a:xfrm>
          <a:off x="4871356" y="40821"/>
          <a:ext cx="2721429" cy="7519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ukhortova\AppData\Local\Microsoft\Windows\INetCache\Content.Outlook\0LS25ES8\X5%20Retail%20Group%20-%20&#1056;&#1072;&#1089;&#1095;&#1077;&#1090;%20&#1074;&#1099;&#1073;&#1088;&#1086;&#1089;&#1086;&#1074;%20&#1055;&#1043;%202018-2019%20V%202.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зовое описание методологии"/>
      <sheetName val="Обозначения"/>
      <sheetName val="Результаты расчета за 2019 год"/>
      <sheetName val="Результаты расчета за 2018 год"/>
      <sheetName val="Валидация данных"/>
      <sheetName val="Реестр исправлений"/>
      <sheetName val="Инвентар. ведомость&gt;&gt;&gt;"/>
      <sheetName val="Инвентар. ведомость Scope 1"/>
      <sheetName val="Инвентар. ведомость Scope 2"/>
      <sheetName val="Коэффициенты&gt;&gt;&gt;"/>
      <sheetName val="Коэфф. перевода и расчета знач."/>
      <sheetName val="Коэффициенты эмиссии"/>
      <sheetName val="Холодильное оборудование"/>
      <sheetName val="Коэффициенты ПГП"/>
      <sheetName val="Расчетные показатели"/>
      <sheetName val="Расчет показателей"/>
      <sheetName val="Расчет показателей хладагента"/>
      <sheetName val="Исходные данные&gt;&gt;&gt;"/>
      <sheetName val="2018"/>
      <sheetName val="2019"/>
      <sheetName val="2018 ТС5"/>
      <sheetName val="2019 ТС5"/>
      <sheetName val="2018 РЦ ТС5"/>
      <sheetName val="2019 РЦ ТС5"/>
      <sheetName val="РЦ ТС5"/>
      <sheetName val="Расход топлив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>
            <v>1</v>
          </cell>
        </row>
        <row r="5">
          <cell r="C5">
            <v>28</v>
          </cell>
        </row>
        <row r="6">
          <cell r="C6">
            <v>265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Deloitte">
  <a:themeElements>
    <a:clrScheme name="Deloitte2020">
      <a:dk1>
        <a:sysClr val="windowText" lastClr="000000"/>
      </a:dk1>
      <a:lt1>
        <a:sysClr val="window" lastClr="FFFFFF"/>
      </a:lt1>
      <a:dk2>
        <a:srgbClr val="D0D0CE"/>
      </a:dk2>
      <a:lt2>
        <a:srgbClr val="53565A"/>
      </a:lt2>
      <a:accent1>
        <a:srgbClr val="86BC25"/>
      </a:accent1>
      <a:accent2>
        <a:srgbClr val="43B02A"/>
      </a:accent2>
      <a:accent3>
        <a:srgbClr val="26890D"/>
      </a:accent3>
      <a:accent4>
        <a:srgbClr val="046A38"/>
      </a:accent4>
      <a:accent5>
        <a:srgbClr val="0D8390"/>
      </a:accent5>
      <a:accent6>
        <a:srgbClr val="007CB0"/>
      </a:accent6>
      <a:hlink>
        <a:srgbClr val="00A3E0"/>
      </a:hlink>
      <a:folHlink>
        <a:srgbClr val="7F7F7F"/>
      </a:folHlink>
    </a:clrScheme>
    <a:fontScheme name="Deloitte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4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17" sqref="B17"/>
    </sheetView>
  </sheetViews>
  <sheetFormatPr defaultColWidth="0" defaultRowHeight="0" customHeight="1" zeroHeight="1" outlineLevelRow="7" outlineLevelCol="2" x14ac:dyDescent="0.2"/>
  <cols>
    <col min="1" max="1" width="3.25" style="4" customWidth="1"/>
    <col min="2" max="2" width="60.875" style="11" customWidth="1"/>
    <col min="3" max="3" width="17.5" style="34" customWidth="1"/>
    <col min="4" max="6" width="11.625" style="5" customWidth="1"/>
    <col min="7" max="7" width="14.75" style="73" customWidth="1"/>
    <col min="8" max="9" width="11.625" style="5" customWidth="1"/>
    <col min="10" max="10" width="38" style="4" customWidth="1" outlineLevel="2"/>
    <col min="11" max="28" width="9.375" style="4" hidden="1" customWidth="1" outlineLevel="2"/>
    <col min="29" max="32" width="9.375" style="4" hidden="1" customWidth="1"/>
    <col min="33" max="33" width="9.375" style="4" hidden="1" customWidth="1" outlineLevel="2"/>
    <col min="34" max="43" width="9.375" style="4" hidden="1" customWidth="1"/>
    <col min="44" max="44" width="9.375" style="4" hidden="1" customWidth="1" outlineLevel="2"/>
    <col min="45" max="46" width="9.375" style="4" hidden="1" customWidth="1"/>
    <col min="47" max="16384" width="9.375" style="4" hidden="1" outlineLevel="2"/>
  </cols>
  <sheetData>
    <row r="1" spans="1:28" ht="12.75" customHeight="1" x14ac:dyDescent="0.2">
      <c r="A1" s="1"/>
      <c r="B1" s="1"/>
      <c r="C1" s="31"/>
      <c r="D1" s="1"/>
      <c r="E1" s="1"/>
      <c r="F1" s="1"/>
      <c r="G1" s="4"/>
      <c r="H1" s="1"/>
      <c r="I1" s="1"/>
    </row>
    <row r="2" spans="1:28" ht="20.25" x14ac:dyDescent="0.3">
      <c r="A2" s="1"/>
      <c r="B2" s="2" t="s">
        <v>47</v>
      </c>
      <c r="C2" s="32"/>
      <c r="D2" s="1"/>
      <c r="E2" s="1"/>
      <c r="F2" s="1"/>
      <c r="G2" s="4"/>
      <c r="H2" s="1"/>
      <c r="I2" s="1"/>
    </row>
    <row r="3" spans="1:28" ht="20.25" x14ac:dyDescent="0.3">
      <c r="A3" s="1"/>
      <c r="B3" s="2"/>
      <c r="C3" s="32"/>
      <c r="D3" s="1"/>
      <c r="E3" s="1"/>
      <c r="F3" s="1"/>
      <c r="G3" s="4"/>
      <c r="H3" s="1"/>
      <c r="I3" s="1"/>
    </row>
    <row r="4" spans="1:28" ht="12.75" customHeight="1" x14ac:dyDescent="0.2">
      <c r="A4" s="1"/>
      <c r="B4" s="1"/>
      <c r="C4" s="31"/>
      <c r="D4" s="79"/>
      <c r="E4" s="79"/>
      <c r="F4" s="79"/>
      <c r="G4" s="72"/>
      <c r="H4" s="4"/>
      <c r="I4" s="4"/>
    </row>
    <row r="5" spans="1:28" s="3" customFormat="1" ht="15" customHeight="1" x14ac:dyDescent="0.2">
      <c r="A5" s="75"/>
      <c r="B5" s="76"/>
      <c r="C5" s="77" t="s">
        <v>0</v>
      </c>
      <c r="D5" s="78" t="s">
        <v>1</v>
      </c>
      <c r="E5" s="78" t="s">
        <v>2</v>
      </c>
      <c r="F5" s="78">
        <v>2020</v>
      </c>
      <c r="G5" s="78" t="s">
        <v>116</v>
      </c>
      <c r="H5" s="78" t="s">
        <v>91</v>
      </c>
      <c r="I5" s="78" t="s">
        <v>100</v>
      </c>
    </row>
    <row r="6" spans="1:28" s="23" customFormat="1" ht="15" customHeight="1" outlineLevel="4" x14ac:dyDescent="0.2">
      <c r="C6" s="33"/>
    </row>
    <row r="7" spans="1:28" s="23" customFormat="1" ht="15" customHeight="1" outlineLevel="4" x14ac:dyDescent="0.2">
      <c r="B7" s="24" t="s">
        <v>74</v>
      </c>
      <c r="C7" s="13"/>
    </row>
    <row r="8" spans="1:28" s="23" customFormat="1" ht="15" customHeight="1" outlineLevel="4" x14ac:dyDescent="0.2">
      <c r="B8" s="23" t="s">
        <v>75</v>
      </c>
      <c r="C8" s="13" t="s">
        <v>11</v>
      </c>
      <c r="D8" s="43">
        <v>14431</v>
      </c>
      <c r="E8" s="43">
        <v>16297</v>
      </c>
      <c r="F8" s="43">
        <v>17707</v>
      </c>
      <c r="G8" s="43">
        <v>18296</v>
      </c>
      <c r="H8" s="65">
        <f>E8/D8-1</f>
        <v>0.12930496847065354</v>
      </c>
      <c r="I8" s="65">
        <f>F8/E8-1</f>
        <v>8.6518991225378983E-2</v>
      </c>
    </row>
    <row r="9" spans="1:28" s="23" customFormat="1" ht="15" customHeight="1" outlineLevel="4" x14ac:dyDescent="0.2">
      <c r="B9" s="23" t="s">
        <v>118</v>
      </c>
      <c r="C9" s="13" t="s">
        <v>76</v>
      </c>
      <c r="D9" s="43">
        <v>6451.8808099999987</v>
      </c>
      <c r="E9" s="43">
        <v>7217.9810100000004</v>
      </c>
      <c r="F9" s="43">
        <v>7840.0552300000008</v>
      </c>
      <c r="G9" s="43">
        <v>8065</v>
      </c>
      <c r="H9" s="65">
        <f>E9/D9-1</f>
        <v>0.11874060023126831</v>
      </c>
      <c r="I9" s="65">
        <f>F9/E9-1</f>
        <v>8.6183964620876852E-2</v>
      </c>
      <c r="J9" s="43"/>
    </row>
    <row r="10" spans="1:28" s="23" customFormat="1" ht="15" customHeight="1" outlineLevel="4" x14ac:dyDescent="0.2">
      <c r="C10" s="33"/>
    </row>
    <row r="11" spans="1:28" s="23" customFormat="1" ht="15" customHeight="1" outlineLevel="4" x14ac:dyDescent="0.2">
      <c r="B11" s="36" t="s">
        <v>119</v>
      </c>
      <c r="C11" s="37"/>
      <c r="D11" s="38"/>
      <c r="E11" s="38"/>
      <c r="F11" s="38"/>
      <c r="G11" s="38"/>
      <c r="H11" s="38"/>
      <c r="I11" s="38"/>
    </row>
    <row r="12" spans="1:28" s="23" customFormat="1" ht="15" customHeight="1" outlineLevel="4" x14ac:dyDescent="0.2">
      <c r="C12" s="33"/>
    </row>
    <row r="13" spans="1:28" s="23" customFormat="1" ht="15" customHeight="1" outlineLevel="4" x14ac:dyDescent="0.2">
      <c r="B13" s="24" t="s">
        <v>106</v>
      </c>
      <c r="C13" s="33"/>
    </row>
    <row r="14" spans="1:28" s="23" customFormat="1" ht="15" customHeight="1" outlineLevel="4" x14ac:dyDescent="0.2">
      <c r="B14" s="23" t="s">
        <v>21</v>
      </c>
      <c r="C14" s="13" t="s">
        <v>78</v>
      </c>
      <c r="D14" s="27">
        <f>SUM(D16:D17)</f>
        <v>2663136.5763132758</v>
      </c>
      <c r="E14" s="27">
        <f>SUM(E16:E17)</f>
        <v>2816383.4814416375</v>
      </c>
      <c r="F14" s="27">
        <f>SUM(F16:F17)</f>
        <v>2808632.3808399709</v>
      </c>
      <c r="G14" s="27" t="s">
        <v>117</v>
      </c>
      <c r="H14" s="27"/>
      <c r="I14" s="27"/>
    </row>
    <row r="15" spans="1:28" s="23" customFormat="1" ht="15" customHeight="1" outlineLevel="4" x14ac:dyDescent="0.2">
      <c r="B15" s="23" t="s">
        <v>115</v>
      </c>
      <c r="C15" s="13" t="s">
        <v>78</v>
      </c>
      <c r="D15" s="43" t="s">
        <v>10</v>
      </c>
      <c r="E15" s="43" t="s">
        <v>10</v>
      </c>
      <c r="F15" s="27">
        <f>F14+F18</f>
        <v>30962047.346175324</v>
      </c>
      <c r="G15" s="27" t="s">
        <v>117</v>
      </c>
      <c r="H15" s="27"/>
      <c r="I15" s="27"/>
    </row>
    <row r="16" spans="1:28" ht="12.75" customHeight="1" outlineLevel="4" x14ac:dyDescent="0.2">
      <c r="B16" s="47" t="s">
        <v>15</v>
      </c>
      <c r="C16" s="13" t="s">
        <v>78</v>
      </c>
      <c r="D16" s="43">
        <v>759455.97132975271</v>
      </c>
      <c r="E16" s="43">
        <v>831047.20387201826</v>
      </c>
      <c r="F16" s="43">
        <v>852203.53821013984</v>
      </c>
      <c r="G16" s="27" t="s">
        <v>117</v>
      </c>
      <c r="H16" s="43"/>
      <c r="I16" s="43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2:28" ht="12.75" customHeight="1" outlineLevel="4" x14ac:dyDescent="0.2">
      <c r="B17" s="48" t="s">
        <v>16</v>
      </c>
      <c r="C17" s="13" t="s">
        <v>78</v>
      </c>
      <c r="D17" s="43">
        <v>1903680.604983523</v>
      </c>
      <c r="E17" s="43">
        <v>1985336.2775696192</v>
      </c>
      <c r="F17" s="43">
        <v>1956428.8426298308</v>
      </c>
      <c r="G17" s="27" t="s">
        <v>117</v>
      </c>
      <c r="H17" s="43"/>
      <c r="I17" s="43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2:28" ht="12.75" customHeight="1" outlineLevel="4" x14ac:dyDescent="0.2">
      <c r="B18" s="48" t="s">
        <v>114</v>
      </c>
      <c r="C18" s="13" t="s">
        <v>78</v>
      </c>
      <c r="D18" s="43" t="s">
        <v>10</v>
      </c>
      <c r="E18" s="43" t="s">
        <v>10</v>
      </c>
      <c r="F18" s="43">
        <v>28153414.965335354</v>
      </c>
      <c r="G18" s="27" t="s">
        <v>117</v>
      </c>
      <c r="H18" s="43"/>
      <c r="I18" s="43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2:28" ht="0" hidden="1" customHeight="1" x14ac:dyDescent="0.2"/>
    <row r="21" spans="2:28" s="23" customFormat="1" ht="15" customHeight="1" outlineLevel="4" x14ac:dyDescent="0.2">
      <c r="C21" s="33"/>
      <c r="D21" s="29"/>
      <c r="E21" s="29"/>
      <c r="F21" s="29"/>
      <c r="G21" s="29"/>
      <c r="H21" s="29"/>
      <c r="I21" s="29"/>
    </row>
    <row r="22" spans="2:28" s="23" customFormat="1" ht="15" customHeight="1" outlineLevel="4" x14ac:dyDescent="0.2">
      <c r="B22" s="24" t="s">
        <v>4</v>
      </c>
      <c r="C22" s="33"/>
      <c r="D22" s="29"/>
      <c r="E22" s="29"/>
      <c r="F22" s="29"/>
      <c r="G22" s="29"/>
      <c r="H22" s="29"/>
      <c r="I22" s="29"/>
    </row>
    <row r="23" spans="2:28" ht="12.75" customHeight="1" outlineLevel="4" x14ac:dyDescent="0.2">
      <c r="B23" s="12" t="s">
        <v>67</v>
      </c>
      <c r="C23" s="12" t="s">
        <v>17</v>
      </c>
      <c r="D23" s="43">
        <f>SUM(D24:D26)</f>
        <v>3218144.1983590215</v>
      </c>
      <c r="E23" s="43">
        <f>SUM(E24:E26)</f>
        <v>3383957.4902126086</v>
      </c>
      <c r="F23" s="43">
        <f>SUM(F24:F26)</f>
        <v>3699516.1977999648</v>
      </c>
      <c r="G23" s="43">
        <v>1971719</v>
      </c>
      <c r="H23" s="43"/>
      <c r="I23" s="43"/>
    </row>
    <row r="24" spans="2:28" ht="12.75" customHeight="1" outlineLevel="4" x14ac:dyDescent="0.2">
      <c r="B24" s="45" t="s">
        <v>101</v>
      </c>
      <c r="C24" s="12" t="s">
        <v>17</v>
      </c>
      <c r="D24" s="43">
        <v>2424602.1806766656</v>
      </c>
      <c r="E24" s="43">
        <v>2541749.6692364961</v>
      </c>
      <c r="F24" s="43">
        <v>2774051.4182349979</v>
      </c>
      <c r="G24" s="43">
        <v>1530038</v>
      </c>
      <c r="H24" s="43"/>
      <c r="I24" s="43"/>
    </row>
    <row r="25" spans="2:28" ht="12.75" customHeight="1" outlineLevel="4" x14ac:dyDescent="0.2">
      <c r="B25" s="45" t="s">
        <v>102</v>
      </c>
      <c r="C25" s="12" t="s">
        <v>17</v>
      </c>
      <c r="D25" s="43">
        <v>508041.18152284622</v>
      </c>
      <c r="E25" s="43">
        <v>568876.33950257383</v>
      </c>
      <c r="F25" s="43">
        <v>719763</v>
      </c>
      <c r="G25" s="43">
        <v>372230</v>
      </c>
      <c r="H25" s="43"/>
      <c r="I25" s="43"/>
    </row>
    <row r="26" spans="2:28" ht="12.75" customHeight="1" outlineLevel="4" x14ac:dyDescent="0.2">
      <c r="B26" s="45" t="s">
        <v>68</v>
      </c>
      <c r="C26" s="12" t="s">
        <v>17</v>
      </c>
      <c r="D26" s="43">
        <v>285500.83615950961</v>
      </c>
      <c r="E26" s="43">
        <v>273331.48147353868</v>
      </c>
      <c r="F26" s="43">
        <v>205701.77956496691</v>
      </c>
      <c r="G26" s="43">
        <v>82089.539999999994</v>
      </c>
      <c r="H26" s="43"/>
      <c r="I26" s="43"/>
    </row>
    <row r="27" spans="2:28" ht="12.75" customHeight="1" outlineLevel="4" x14ac:dyDescent="0.2">
      <c r="B27" s="12" t="s">
        <v>120</v>
      </c>
      <c r="C27" s="12" t="s">
        <v>20</v>
      </c>
      <c r="D27" s="43">
        <f>SUM(D28:D30)</f>
        <v>2181843.8323429665</v>
      </c>
      <c r="E27" s="43">
        <f>SUM(E28:E30)</f>
        <v>2247466.931528667</v>
      </c>
      <c r="F27" s="43">
        <f>SUM(F28:F30)</f>
        <v>2145273.9256126522</v>
      </c>
      <c r="G27" s="43">
        <f>SUM(G28:G30)</f>
        <v>1158563</v>
      </c>
      <c r="H27" s="43"/>
      <c r="I27" s="43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2:28" ht="12.75" customHeight="1" outlineLevel="4" x14ac:dyDescent="0.2">
      <c r="B28" s="45" t="s">
        <v>103</v>
      </c>
      <c r="C28" s="12" t="s">
        <v>20</v>
      </c>
      <c r="D28" s="43">
        <v>1141834.9578939599</v>
      </c>
      <c r="E28" s="43">
        <v>1255130.08430773</v>
      </c>
      <c r="F28" s="43">
        <v>1168207.3925114537</v>
      </c>
      <c r="G28" s="43">
        <v>756158</v>
      </c>
      <c r="H28" s="43"/>
      <c r="I28" s="43"/>
    </row>
    <row r="29" spans="2:28" ht="12.75" customHeight="1" outlineLevel="4" x14ac:dyDescent="0.2">
      <c r="B29" s="45" t="s">
        <v>126</v>
      </c>
      <c r="C29" s="12" t="s">
        <v>20</v>
      </c>
      <c r="D29" s="43">
        <v>108699.7233641037</v>
      </c>
      <c r="E29" s="43">
        <v>105397.48206495833</v>
      </c>
      <c r="F29" s="43">
        <v>436475</v>
      </c>
      <c r="G29" s="43">
        <v>350094</v>
      </c>
      <c r="H29" s="43"/>
      <c r="I29" s="43"/>
    </row>
    <row r="30" spans="2:28" ht="12.75" customHeight="1" outlineLevel="4" x14ac:dyDescent="0.2">
      <c r="B30" s="45" t="s">
        <v>127</v>
      </c>
      <c r="C30" s="12" t="s">
        <v>20</v>
      </c>
      <c r="D30" s="43">
        <v>931309.15108490281</v>
      </c>
      <c r="E30" s="43">
        <v>886939.36515597871</v>
      </c>
      <c r="F30" s="43">
        <v>540591.5331011985</v>
      </c>
      <c r="G30" s="43">
        <v>52311</v>
      </c>
      <c r="H30" s="43"/>
      <c r="I30" s="43"/>
    </row>
    <row r="31" spans="2:28" ht="12.75" customHeight="1" outlineLevel="4" x14ac:dyDescent="0.2">
      <c r="B31" s="12" t="s">
        <v>107</v>
      </c>
      <c r="C31" s="12" t="s">
        <v>18</v>
      </c>
      <c r="D31" s="56">
        <v>133845648.537026</v>
      </c>
      <c r="E31" s="56">
        <v>146955183.61599901</v>
      </c>
      <c r="F31" s="56">
        <v>155261187.81601542</v>
      </c>
      <c r="G31" s="56">
        <v>75343832</v>
      </c>
      <c r="H31" s="56"/>
      <c r="I31" s="56"/>
    </row>
    <row r="32" spans="2:28" ht="14.25" outlineLevel="4" x14ac:dyDescent="0.2">
      <c r="B32" s="12" t="s">
        <v>69</v>
      </c>
      <c r="C32" s="12" t="s">
        <v>19</v>
      </c>
      <c r="D32" s="56">
        <v>1806477.7253968252</v>
      </c>
      <c r="E32" s="56">
        <v>8113324.8349206494</v>
      </c>
      <c r="F32" s="56">
        <v>9900796.0227825399</v>
      </c>
      <c r="G32" s="56">
        <v>6377993</v>
      </c>
      <c r="H32" s="56"/>
      <c r="I32" s="5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2:28" ht="14.25" outlineLevel="4" x14ac:dyDescent="0.2">
      <c r="B33" s="12" t="s">
        <v>108</v>
      </c>
      <c r="C33" s="12" t="s">
        <v>18</v>
      </c>
      <c r="D33" s="56">
        <v>192645.65500000003</v>
      </c>
      <c r="E33" s="56">
        <v>170584.12400000007</v>
      </c>
      <c r="F33" s="56">
        <v>172451.74599999981</v>
      </c>
      <c r="G33" s="56">
        <v>103414</v>
      </c>
      <c r="H33" s="56"/>
      <c r="I33" s="5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2:28" ht="14.25" outlineLevel="4" x14ac:dyDescent="0.2">
      <c r="B34" s="12" t="s">
        <v>50</v>
      </c>
      <c r="C34" s="12" t="s">
        <v>17</v>
      </c>
      <c r="D34" s="43">
        <v>11430</v>
      </c>
      <c r="E34" s="43">
        <v>11984</v>
      </c>
      <c r="F34" s="43">
        <v>7153.4448831227091</v>
      </c>
      <c r="G34" s="43" t="s">
        <v>117</v>
      </c>
      <c r="H34" s="43"/>
      <c r="I34" s="43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2:28" ht="14.25" outlineLevel="4" x14ac:dyDescent="0.2">
      <c r="B35" s="14"/>
      <c r="C35" s="12"/>
      <c r="D35" s="43"/>
      <c r="E35" s="43"/>
      <c r="F35" s="43"/>
      <c r="G35" s="43"/>
      <c r="H35" s="43"/>
      <c r="I35" s="43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2:28" ht="12.75" customHeight="1" outlineLevel="4" x14ac:dyDescent="0.2">
      <c r="B36" s="25" t="s">
        <v>5</v>
      </c>
      <c r="C36" s="12"/>
      <c r="D36" s="28"/>
      <c r="E36" s="28"/>
      <c r="F36" s="28"/>
      <c r="G36" s="43"/>
      <c r="H36" s="28"/>
      <c r="I36" s="2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2:28" ht="27.75" customHeight="1" outlineLevel="4" x14ac:dyDescent="0.2">
      <c r="B37" s="14" t="s">
        <v>109</v>
      </c>
      <c r="C37" s="57" t="s">
        <v>23</v>
      </c>
      <c r="D37" s="43">
        <f>SUM(D38:D43)</f>
        <v>444.825064</v>
      </c>
      <c r="E37" s="43">
        <f>SUM(E38:E43)</f>
        <v>485.81885999999997</v>
      </c>
      <c r="F37" s="43">
        <f>SUM(F38:F43)</f>
        <v>607.79869417300006</v>
      </c>
      <c r="G37" s="43">
        <f>SUM(G38:G43)</f>
        <v>298.60599999999999</v>
      </c>
      <c r="H37" s="43"/>
      <c r="I37" s="43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2:28" ht="12.75" customHeight="1" outlineLevel="4" x14ac:dyDescent="0.2">
      <c r="B38" s="58" t="s">
        <v>51</v>
      </c>
      <c r="C38" s="57" t="s">
        <v>23</v>
      </c>
      <c r="D38" s="59">
        <v>223.39047199999999</v>
      </c>
      <c r="E38" s="59">
        <v>273.79633999999999</v>
      </c>
      <c r="F38" s="59">
        <v>326.94781599999999</v>
      </c>
      <c r="G38" s="59">
        <v>145.13999999999999</v>
      </c>
      <c r="H38" s="59"/>
      <c r="I38" s="5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2:28" ht="12.75" customHeight="1" outlineLevel="4" x14ac:dyDescent="0.2">
      <c r="B39" s="58" t="s">
        <v>52</v>
      </c>
      <c r="C39" s="57" t="s">
        <v>23</v>
      </c>
      <c r="D39" s="59">
        <v>10.670743</v>
      </c>
      <c r="E39" s="59">
        <v>11.7964</v>
      </c>
      <c r="F39" s="59">
        <v>13.293000000000001</v>
      </c>
      <c r="G39" s="59">
        <v>7.016</v>
      </c>
      <c r="H39" s="59"/>
      <c r="I39" s="59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2:28" ht="12.75" customHeight="1" outlineLevel="4" x14ac:dyDescent="0.2">
      <c r="B40" s="58" t="s">
        <v>53</v>
      </c>
      <c r="C40" s="57" t="s">
        <v>23</v>
      </c>
      <c r="D40" s="59">
        <v>5.7060979999999999</v>
      </c>
      <c r="E40" s="59">
        <v>7.98001</v>
      </c>
      <c r="F40" s="59">
        <v>11.509460000000001</v>
      </c>
      <c r="G40" s="59">
        <v>6.68</v>
      </c>
      <c r="H40" s="59"/>
      <c r="I40" s="59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2:28" ht="12.75" customHeight="1" outlineLevel="4" x14ac:dyDescent="0.2">
      <c r="B41" s="58" t="s">
        <v>54</v>
      </c>
      <c r="C41" s="57" t="s">
        <v>23</v>
      </c>
      <c r="D41" s="59">
        <v>16.715834000000001</v>
      </c>
      <c r="E41" s="59">
        <v>21.406950000000002</v>
      </c>
      <c r="F41" s="59">
        <v>25.173743000000002</v>
      </c>
      <c r="G41" s="59">
        <v>12.4</v>
      </c>
      <c r="H41" s="59"/>
      <c r="I41" s="5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2:28" ht="12.75" customHeight="1" outlineLevel="4" x14ac:dyDescent="0.2">
      <c r="B42" s="58" t="s">
        <v>55</v>
      </c>
      <c r="C42" s="57" t="s">
        <v>23</v>
      </c>
      <c r="D42" s="59">
        <v>188.302336</v>
      </c>
      <c r="E42" s="59">
        <v>170.51036000000002</v>
      </c>
      <c r="F42" s="59">
        <v>223.36600000000001</v>
      </c>
      <c r="G42" s="59">
        <v>126.75</v>
      </c>
      <c r="H42" s="59"/>
      <c r="I42" s="59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2:28" ht="12.75" customHeight="1" outlineLevel="4" x14ac:dyDescent="0.2">
      <c r="B43" s="63" t="s">
        <v>87</v>
      </c>
      <c r="C43" s="57" t="s">
        <v>23</v>
      </c>
      <c r="D43" s="60">
        <v>3.9580999999999998E-2</v>
      </c>
      <c r="E43" s="60">
        <v>0.32879999999999998</v>
      </c>
      <c r="F43" s="60">
        <v>7.5086751730000003</v>
      </c>
      <c r="G43" s="60">
        <v>0.62</v>
      </c>
      <c r="H43" s="60"/>
      <c r="I43" s="60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2:28" ht="12.75" customHeight="1" outlineLevel="4" x14ac:dyDescent="0.2">
      <c r="B44" s="61" t="s">
        <v>86</v>
      </c>
      <c r="C44" s="15" t="s">
        <v>23</v>
      </c>
      <c r="D44" s="30" t="s">
        <v>10</v>
      </c>
      <c r="E44" s="30">
        <v>25.278750000000002</v>
      </c>
      <c r="F44" s="30">
        <v>87.27478727415874</v>
      </c>
      <c r="G44" s="30">
        <v>49.02</v>
      </c>
      <c r="H44" s="30"/>
      <c r="I44" s="3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2:28" ht="12.75" customHeight="1" outlineLevel="4" x14ac:dyDescent="0.2">
      <c r="B45" s="57" t="s">
        <v>70</v>
      </c>
      <c r="C45" s="71" t="s">
        <v>22</v>
      </c>
      <c r="D45" s="30">
        <v>254464</v>
      </c>
      <c r="E45" s="30">
        <v>517250</v>
      </c>
      <c r="F45" s="30">
        <v>579150</v>
      </c>
      <c r="G45" s="30">
        <v>280000</v>
      </c>
      <c r="H45" s="30"/>
      <c r="I45" s="30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2:28" ht="12.75" customHeight="1" outlineLevel="4" x14ac:dyDescent="0.2">
      <c r="B46" s="15" t="s">
        <v>71</v>
      </c>
      <c r="C46" s="16" t="s">
        <v>22</v>
      </c>
      <c r="D46" s="30">
        <v>64227</v>
      </c>
      <c r="E46" s="30">
        <v>68426</v>
      </c>
      <c r="F46" s="30">
        <v>124800</v>
      </c>
      <c r="G46" s="30">
        <v>50000</v>
      </c>
      <c r="H46" s="30"/>
      <c r="I46" s="30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2:28" ht="0" hidden="1" customHeight="1" x14ac:dyDescent="0.2">
      <c r="D47" s="55"/>
    </row>
    <row r="48" spans="2:28" ht="12.75" customHeight="1" outlineLevel="4" x14ac:dyDescent="0.2">
      <c r="B48" s="15"/>
      <c r="C48" s="16"/>
      <c r="D48" s="30"/>
      <c r="E48" s="30"/>
      <c r="F48" s="30"/>
      <c r="G48" s="30"/>
      <c r="H48" s="30"/>
      <c r="I48" s="30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2:28" ht="12.75" customHeight="1" outlineLevel="4" x14ac:dyDescent="0.2">
      <c r="B49" s="64" t="s">
        <v>99</v>
      </c>
      <c r="C49" s="16"/>
      <c r="D49" s="30"/>
      <c r="E49" s="30"/>
      <c r="F49" s="30"/>
      <c r="G49" s="30"/>
      <c r="H49" s="30"/>
      <c r="I49" s="30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2:28" ht="25.5" outlineLevel="4" x14ac:dyDescent="0.2">
      <c r="B50" s="68" t="s">
        <v>92</v>
      </c>
      <c r="C50" s="13"/>
      <c r="D50" s="67">
        <f>D14/AVERAGE(D$9:D$9)/1000</f>
        <v>0.41276902886761113</v>
      </c>
      <c r="E50" s="67">
        <f>E14/AVERAGE(D$9:E$9)/1000</f>
        <v>0.41205734462085997</v>
      </c>
      <c r="F50" s="67">
        <f>F14/AVERAGE(E$9:F$9)/1000</f>
        <v>0.37304099101304466</v>
      </c>
      <c r="G50" s="67" t="s">
        <v>117</v>
      </c>
      <c r="H50" s="65">
        <f>E50/D50-1</f>
        <v>-1.724170654720858E-3</v>
      </c>
      <c r="I50" s="65">
        <f>F50/E50-1</f>
        <v>-9.4686708335983694E-2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2:28" ht="14.25" outlineLevel="4" x14ac:dyDescent="0.2">
      <c r="B51" s="68"/>
      <c r="C51" s="13"/>
      <c r="D51" s="43"/>
      <c r="E51" s="43"/>
      <c r="F51" s="43"/>
      <c r="G51" s="67" t="s">
        <v>117</v>
      </c>
      <c r="H51" s="65"/>
      <c r="I51" s="6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2:28" ht="14.25" outlineLevel="4" x14ac:dyDescent="0.2">
      <c r="B52" s="12" t="s">
        <v>93</v>
      </c>
      <c r="C52" s="13"/>
      <c r="D52" s="67">
        <f>D23/AVERAGE(D$9:D$9)/1000</f>
        <v>0.49879163814853889</v>
      </c>
      <c r="E52" s="67">
        <f>E23/AVERAGE(D$9:E$9)/1000</f>
        <v>0.49509754155109803</v>
      </c>
      <c r="F52" s="67">
        <f>F23/AVERAGE(E$9:F$9)/1000</f>
        <v>0.49136768418349408</v>
      </c>
      <c r="G52" s="67" t="s">
        <v>117</v>
      </c>
      <c r="H52" s="65">
        <f>E52/D52-1</f>
        <v>-7.4060916721718772E-3</v>
      </c>
      <c r="I52" s="65">
        <f>F52/E52-1</f>
        <v>-7.5335808695770057E-3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2:28" ht="14.25" outlineLevel="4" x14ac:dyDescent="0.2">
      <c r="B53" s="12"/>
      <c r="C53" s="13"/>
      <c r="D53" s="4"/>
      <c r="E53" s="4"/>
      <c r="F53" s="4"/>
      <c r="G53" s="67" t="s">
        <v>117</v>
      </c>
      <c r="H53" s="4"/>
      <c r="I53" s="4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2:28" ht="14.25" outlineLevel="4" x14ac:dyDescent="0.2">
      <c r="B54" s="12" t="s">
        <v>94</v>
      </c>
      <c r="C54" s="16"/>
      <c r="D54" s="67">
        <f>D27/AVERAGE(D$9:D$9)/1000</f>
        <v>0.338171751245195</v>
      </c>
      <c r="E54" s="67">
        <f>E27/AVERAGE(D$9:E$9)/1000</f>
        <v>0.32882072417739583</v>
      </c>
      <c r="F54" s="67">
        <f>F27/AVERAGE(E$9:F$9)/1000</f>
        <v>0.28493408986677426</v>
      </c>
      <c r="G54" s="67" t="s">
        <v>117</v>
      </c>
      <c r="H54" s="65">
        <f>E54/D54-1</f>
        <v>-2.7651709622011245E-2</v>
      </c>
      <c r="I54" s="65">
        <f>F54/E54-1</f>
        <v>-0.13346675280401465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2:28" ht="14.25" outlineLevel="4" x14ac:dyDescent="0.2">
      <c r="B55" s="69"/>
      <c r="C55" s="16"/>
      <c r="D55" s="30"/>
      <c r="E55" s="30"/>
      <c r="F55" s="30"/>
      <c r="G55" s="67" t="s">
        <v>117</v>
      </c>
      <c r="H55" s="30"/>
      <c r="I55" s="30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2:28" ht="14.25" outlineLevel="4" x14ac:dyDescent="0.2">
      <c r="B56" s="12" t="s">
        <v>95</v>
      </c>
      <c r="C56" s="16"/>
      <c r="D56" s="66">
        <f>D31/AVERAGE(D$9:D$9)/1000</f>
        <v>20.745214066815041</v>
      </c>
      <c r="E56" s="66">
        <f t="shared" ref="E56:F58" si="0">E31/AVERAGE(D$9:E$9)/1000</f>
        <v>21.500609962420093</v>
      </c>
      <c r="F56" s="66">
        <f t="shared" si="0"/>
        <v>20.621704628865391</v>
      </c>
      <c r="G56" s="67" t="s">
        <v>117</v>
      </c>
      <c r="H56" s="65">
        <f t="shared" ref="H56:I58" si="1">E56/D56-1</f>
        <v>3.6413020042700639E-2</v>
      </c>
      <c r="I56" s="65">
        <f t="shared" si="1"/>
        <v>-4.08781581123E-2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2:28" ht="25.5" outlineLevel="4" x14ac:dyDescent="0.2">
      <c r="B57" s="12" t="s">
        <v>96</v>
      </c>
      <c r="C57" s="16"/>
      <c r="D57" s="67">
        <f>D32/AVERAGE(D$9:D$9)/1000</f>
        <v>0.27999242059724683</v>
      </c>
      <c r="E57" s="67">
        <f t="shared" si="0"/>
        <v>1.187038309787487</v>
      </c>
      <c r="F57" s="67">
        <f t="shared" si="0"/>
        <v>1.3150182221612903</v>
      </c>
      <c r="G57" s="67" t="s">
        <v>117</v>
      </c>
      <c r="H57" s="65">
        <f t="shared" si="1"/>
        <v>3.2395372962433653</v>
      </c>
      <c r="I57" s="65">
        <f t="shared" si="1"/>
        <v>0.10781447516779408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2:28" ht="14.25" outlineLevel="4" x14ac:dyDescent="0.2">
      <c r="B58" s="12" t="s">
        <v>90</v>
      </c>
      <c r="C58" s="16"/>
      <c r="D58" s="67">
        <f>D33/AVERAGE(D$9:D$9)/1000</f>
        <v>2.9858836620386988E-2</v>
      </c>
      <c r="E58" s="67">
        <f t="shared" si="0"/>
        <v>2.495769543923599E-2</v>
      </c>
      <c r="F58" s="67">
        <f t="shared" si="0"/>
        <v>2.2904945007623356E-2</v>
      </c>
      <c r="G58" s="67" t="s">
        <v>117</v>
      </c>
      <c r="H58" s="65">
        <f t="shared" si="1"/>
        <v>-0.16414374221816141</v>
      </c>
      <c r="I58" s="65">
        <f t="shared" si="1"/>
        <v>-8.2249197912139915E-2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2:28" ht="14.25" outlineLevel="4" x14ac:dyDescent="0.2">
      <c r="B59" s="69"/>
      <c r="C59" s="16"/>
      <c r="D59" s="30"/>
      <c r="E59" s="30"/>
      <c r="F59" s="30"/>
      <c r="G59" s="67" t="s">
        <v>117</v>
      </c>
      <c r="H59" s="30"/>
      <c r="I59" s="30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2:28" ht="25.5" outlineLevel="4" x14ac:dyDescent="0.2">
      <c r="B60" s="14" t="s">
        <v>98</v>
      </c>
      <c r="C60" s="16"/>
      <c r="D60" s="43">
        <f>D37/AVERAGE(D$9:D$9)*1000</f>
        <v>68.945021940044185</v>
      </c>
      <c r="E60" s="43">
        <f>E37/AVERAGE(D$9:E$9)*1000</f>
        <v>71.078825286911353</v>
      </c>
      <c r="F60" s="43">
        <f>F37/AVERAGE(E$9:F$9)*1000</f>
        <v>80.727484578427337</v>
      </c>
      <c r="G60" s="67" t="s">
        <v>117</v>
      </c>
      <c r="H60" s="65">
        <f>E60/D60-1</f>
        <v>3.094934611410749E-2</v>
      </c>
      <c r="I60" s="65">
        <f>F60/E60-1</f>
        <v>0.13574590256055785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2:28" ht="14.25" outlineLevel="4" x14ac:dyDescent="0.2">
      <c r="B61" s="16" t="s">
        <v>97</v>
      </c>
      <c r="C61" s="16"/>
      <c r="D61" s="43" t="s">
        <v>10</v>
      </c>
      <c r="E61" s="66">
        <f>E44/AVERAGE(D$9:E$9)*1000</f>
        <v>3.6984645979398798</v>
      </c>
      <c r="F61" s="66">
        <f>F44/AVERAGE(E$9:F$9)*1000</f>
        <v>11.5917887144305</v>
      </c>
      <c r="G61" s="67" t="s">
        <v>117</v>
      </c>
      <c r="H61" s="43" t="s">
        <v>10</v>
      </c>
      <c r="I61" s="65">
        <f>F61/E61-1</f>
        <v>2.1342164856430861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2:28" ht="14.25" outlineLevel="4" x14ac:dyDescent="0.2">
      <c r="B62" s="69" t="s">
        <v>105</v>
      </c>
      <c r="C62" s="16"/>
      <c r="D62" s="66">
        <f>D45/AVERAGE(D$9:D$9)</f>
        <v>39.440282220588642</v>
      </c>
      <c r="E62" s="66">
        <f>E45/AVERAGE(D$9:E$9)</f>
        <v>75.677429195842464</v>
      </c>
      <c r="F62" s="66">
        <f>F45/AVERAGE(E$9:F$9)</f>
        <v>76.922380949190753</v>
      </c>
      <c r="G62" s="67" t="s">
        <v>117</v>
      </c>
      <c r="H62" s="65">
        <f>E62/D62-1</f>
        <v>0.91878518446141544</v>
      </c>
      <c r="I62" s="65">
        <f>F62/E62-1</f>
        <v>1.6450766980026899E-2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2:28" ht="24.75" customHeight="1" outlineLevel="4" x14ac:dyDescent="0.2">
      <c r="B63" s="69" t="s">
        <v>104</v>
      </c>
      <c r="C63" s="16"/>
      <c r="D63" s="66">
        <f>D46/AVERAGE(D$9:D$9)</f>
        <v>9.9547716226332472</v>
      </c>
      <c r="E63" s="66">
        <f>E46/AVERAGE(D$9:E$9)</f>
        <v>10.011220435291863</v>
      </c>
      <c r="F63" s="66">
        <f>F46/AVERAGE(E$9:F$9)</f>
        <v>16.575866601845817</v>
      </c>
      <c r="G63" s="67" t="s">
        <v>117</v>
      </c>
      <c r="H63" s="65">
        <f>E63/D63-1</f>
        <v>5.6705281445406097E-3</v>
      </c>
      <c r="I63" s="65">
        <f>F63/E63-1</f>
        <v>0.65572886033076072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2:28" ht="24.75" customHeight="1" outlineLevel="4" x14ac:dyDescent="0.2">
      <c r="B64" s="69"/>
      <c r="C64" s="16"/>
      <c r="D64" s="66"/>
      <c r="E64" s="66"/>
      <c r="F64" s="66"/>
      <c r="G64" s="66"/>
      <c r="H64" s="65"/>
      <c r="I64" s="6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3" customFormat="1" ht="15" customHeight="1" outlineLevel="4" x14ac:dyDescent="0.2">
      <c r="B65" s="36" t="s">
        <v>48</v>
      </c>
      <c r="C65" s="37"/>
      <c r="D65" s="38"/>
      <c r="E65" s="38"/>
      <c r="F65" s="38"/>
      <c r="G65" s="38"/>
      <c r="H65" s="38"/>
      <c r="I65" s="38"/>
    </row>
    <row r="66" spans="1:28" s="23" customFormat="1" ht="15" customHeight="1" outlineLevel="7" x14ac:dyDescent="0.2">
      <c r="B66" s="24"/>
    </row>
    <row r="67" spans="1:28" s="23" customFormat="1" ht="15" customHeight="1" outlineLevel="7" x14ac:dyDescent="0.2">
      <c r="B67" s="24" t="s">
        <v>24</v>
      </c>
    </row>
    <row r="68" spans="1:28" ht="12.75" customHeight="1" outlineLevel="7" x14ac:dyDescent="0.2">
      <c r="B68" s="53" t="s">
        <v>110</v>
      </c>
      <c r="C68" s="8" t="s">
        <v>3</v>
      </c>
      <c r="D68" s="70">
        <v>0.68600000000000005</v>
      </c>
      <c r="E68" s="70">
        <v>0.48899999999999999</v>
      </c>
      <c r="F68" s="70">
        <v>0.379</v>
      </c>
      <c r="G68" s="70">
        <v>0.189</v>
      </c>
      <c r="H68" s="20"/>
      <c r="I68" s="20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12.75" customHeight="1" outlineLevel="7" x14ac:dyDescent="0.2">
      <c r="B69" s="53" t="s">
        <v>128</v>
      </c>
      <c r="C69" s="8" t="s">
        <v>11</v>
      </c>
      <c r="D69" s="6">
        <v>278399</v>
      </c>
      <c r="E69" s="6">
        <v>307444</v>
      </c>
      <c r="F69" s="6">
        <v>342330</v>
      </c>
      <c r="G69" s="6">
        <v>332140</v>
      </c>
      <c r="H69" s="6"/>
      <c r="I69" s="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44" customFormat="1" ht="12.75" customHeight="1" outlineLevel="7" x14ac:dyDescent="0.25">
      <c r="B70" s="62" t="s">
        <v>88</v>
      </c>
      <c r="C70" s="8" t="s">
        <v>3</v>
      </c>
      <c r="D70" s="20">
        <v>0.27</v>
      </c>
      <c r="E70" s="20">
        <v>0.26</v>
      </c>
      <c r="F70" s="20">
        <v>0.26</v>
      </c>
      <c r="G70" s="20">
        <v>0.26</v>
      </c>
      <c r="H70" s="20"/>
      <c r="I70" s="20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1" spans="1:28" ht="12.75" customHeight="1" outlineLevel="7" x14ac:dyDescent="0.2">
      <c r="A71" s="1"/>
      <c r="B71" s="62" t="s">
        <v>89</v>
      </c>
      <c r="C71" s="8" t="s">
        <v>3</v>
      </c>
      <c r="D71" s="20">
        <v>0.73</v>
      </c>
      <c r="E71" s="20">
        <v>0.74</v>
      </c>
      <c r="F71" s="20">
        <v>0.74</v>
      </c>
      <c r="G71" s="20">
        <v>0.74</v>
      </c>
      <c r="H71" s="20"/>
      <c r="I71" s="20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ht="12.75" customHeight="1" outlineLevel="7" x14ac:dyDescent="0.2">
      <c r="A72" s="1"/>
      <c r="B72" s="62" t="s">
        <v>82</v>
      </c>
      <c r="C72" s="8" t="s">
        <v>3</v>
      </c>
      <c r="D72" s="6" t="s">
        <v>10</v>
      </c>
      <c r="E72" s="20">
        <v>0.86</v>
      </c>
      <c r="F72" s="20">
        <v>0.85</v>
      </c>
      <c r="G72" s="20" t="s">
        <v>117</v>
      </c>
      <c r="H72" s="20"/>
      <c r="I72" s="20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ht="12.75" customHeight="1" outlineLevel="7" x14ac:dyDescent="0.2">
      <c r="A73" s="1"/>
      <c r="B73" s="8" t="s">
        <v>125</v>
      </c>
      <c r="C73" s="8" t="s">
        <v>11</v>
      </c>
      <c r="D73" s="6">
        <v>246825</v>
      </c>
      <c r="E73" s="6">
        <v>269300</v>
      </c>
      <c r="F73" s="6">
        <v>286564</v>
      </c>
      <c r="G73" s="6">
        <v>248151</v>
      </c>
      <c r="H73" s="6"/>
      <c r="I73" s="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ht="12.75" customHeight="1" outlineLevel="7" x14ac:dyDescent="0.2">
      <c r="B74" s="8" t="s">
        <v>25</v>
      </c>
      <c r="C74" s="8" t="s">
        <v>3</v>
      </c>
      <c r="D74" s="20">
        <v>1</v>
      </c>
      <c r="E74" s="20">
        <v>1</v>
      </c>
      <c r="F74" s="20">
        <v>1</v>
      </c>
      <c r="G74" s="20" t="s">
        <v>117</v>
      </c>
      <c r="H74" s="20"/>
      <c r="I74" s="20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ht="12.75" customHeight="1" outlineLevel="7" x14ac:dyDescent="0.2">
      <c r="B75" s="8" t="s">
        <v>26</v>
      </c>
      <c r="C75" s="8" t="s">
        <v>11</v>
      </c>
      <c r="D75" s="6" t="s">
        <v>10</v>
      </c>
      <c r="E75" s="6">
        <v>11878</v>
      </c>
      <c r="F75" s="6">
        <v>11698</v>
      </c>
      <c r="G75" s="6" t="s">
        <v>117</v>
      </c>
      <c r="H75" s="6"/>
      <c r="I75" s="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ht="25.15" customHeight="1" outlineLevel="7" x14ac:dyDescent="0.2">
      <c r="B76" s="8" t="s">
        <v>56</v>
      </c>
      <c r="C76" s="8" t="s">
        <v>3</v>
      </c>
      <c r="D76" s="23">
        <v>0</v>
      </c>
      <c r="E76" s="23">
        <v>0</v>
      </c>
      <c r="F76" s="23">
        <v>0</v>
      </c>
      <c r="G76" s="23">
        <v>0</v>
      </c>
      <c r="H76" s="23"/>
      <c r="I76" s="23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ht="13.5" customHeight="1" outlineLevel="7" x14ac:dyDescent="0.2">
      <c r="B77" s="8"/>
      <c r="C77" s="8"/>
      <c r="D77" s="6"/>
      <c r="E77" s="6"/>
      <c r="F77" s="6"/>
      <c r="G77" s="6"/>
      <c r="H77" s="6"/>
      <c r="I77" s="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ht="13.5" customHeight="1" outlineLevel="7" x14ac:dyDescent="0.2">
      <c r="B78" s="10" t="s">
        <v>57</v>
      </c>
      <c r="C78" s="8"/>
      <c r="D78" s="6"/>
      <c r="E78" s="6"/>
      <c r="F78" s="6"/>
      <c r="G78" s="6"/>
      <c r="H78" s="6"/>
      <c r="I78" s="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ht="13.5" customHeight="1" outlineLevel="7" x14ac:dyDescent="0.2">
      <c r="B79" s="53" t="s">
        <v>79</v>
      </c>
      <c r="C79" s="53" t="s">
        <v>9</v>
      </c>
      <c r="D79" s="54">
        <v>0.87</v>
      </c>
      <c r="E79" s="54">
        <v>0.87</v>
      </c>
      <c r="F79" s="54">
        <v>0.80355558731084087</v>
      </c>
      <c r="G79" s="54" t="s">
        <v>117</v>
      </c>
      <c r="H79" s="54"/>
      <c r="I79" s="54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ht="25.5" outlineLevel="7" x14ac:dyDescent="0.2">
      <c r="B80" s="53" t="s">
        <v>80</v>
      </c>
      <c r="C80" s="53" t="s">
        <v>9</v>
      </c>
      <c r="D80" s="54">
        <v>0.95</v>
      </c>
      <c r="E80" s="54">
        <v>0.91</v>
      </c>
      <c r="F80" s="54">
        <v>0.95347003796068519</v>
      </c>
      <c r="G80" s="54" t="s">
        <v>117</v>
      </c>
      <c r="H80" s="54"/>
      <c r="I80" s="54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ht="25.5" outlineLevel="7" x14ac:dyDescent="0.2">
      <c r="B81" s="53" t="s">
        <v>81</v>
      </c>
      <c r="C81" s="53" t="s">
        <v>9</v>
      </c>
      <c r="D81" s="54">
        <v>0.92</v>
      </c>
      <c r="E81" s="54">
        <v>0.87</v>
      </c>
      <c r="F81" s="54">
        <v>0.96264782113573411</v>
      </c>
      <c r="G81" s="54" t="s">
        <v>117</v>
      </c>
      <c r="H81" s="54"/>
      <c r="I81" s="54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ht="13.5" customHeight="1" outlineLevel="7" x14ac:dyDescent="0.2">
      <c r="B82" s="53" t="s">
        <v>58</v>
      </c>
      <c r="C82" s="53" t="s">
        <v>9</v>
      </c>
      <c r="D82" s="54">
        <v>0.92</v>
      </c>
      <c r="E82" s="54">
        <v>0.91</v>
      </c>
      <c r="F82" s="54">
        <v>0.92810812601928616</v>
      </c>
      <c r="G82" s="54" t="s">
        <v>117</v>
      </c>
      <c r="H82" s="54"/>
      <c r="I82" s="5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ht="13.5" customHeight="1" outlineLevel="7" x14ac:dyDescent="0.2">
      <c r="A83" s="1"/>
      <c r="B83" s="8"/>
      <c r="C83" s="8"/>
      <c r="D83" s="6"/>
      <c r="E83" s="6"/>
      <c r="F83" s="6"/>
      <c r="G83" s="6"/>
      <c r="H83" s="6"/>
      <c r="I83" s="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ht="12.75" customHeight="1" outlineLevel="7" x14ac:dyDescent="0.2">
      <c r="B84" s="35" t="s">
        <v>6</v>
      </c>
      <c r="C84" s="8"/>
      <c r="D84" s="20"/>
      <c r="E84" s="20"/>
      <c r="F84" s="20"/>
      <c r="G84" s="20"/>
      <c r="H84" s="20"/>
      <c r="I84" s="20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ht="12.75" customHeight="1" outlineLevel="7" x14ac:dyDescent="0.2">
      <c r="A85" s="1"/>
      <c r="B85" s="8" t="s">
        <v>28</v>
      </c>
      <c r="C85" s="8" t="s">
        <v>29</v>
      </c>
      <c r="D85" s="21">
        <v>10.7</v>
      </c>
      <c r="E85" s="21">
        <v>11</v>
      </c>
      <c r="F85" s="21">
        <v>8.0252940082971929</v>
      </c>
      <c r="G85" s="21" t="s">
        <v>117</v>
      </c>
      <c r="H85" s="21"/>
      <c r="I85" s="21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ht="12.75" customHeight="1" outlineLevel="7" x14ac:dyDescent="0.2">
      <c r="A86" s="1"/>
      <c r="B86" s="8"/>
      <c r="C86" s="8"/>
      <c r="D86" s="6"/>
      <c r="E86" s="6"/>
      <c r="F86" s="6"/>
      <c r="G86" s="6"/>
      <c r="H86" s="6"/>
      <c r="I86" s="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3" customFormat="1" ht="15" customHeight="1" outlineLevel="3" x14ac:dyDescent="0.2">
      <c r="B87" s="24" t="s">
        <v>30</v>
      </c>
      <c r="D87" s="29"/>
      <c r="E87" s="29"/>
      <c r="F87" s="29"/>
      <c r="G87" s="29"/>
      <c r="H87" s="29"/>
      <c r="I87" s="29"/>
    </row>
    <row r="88" spans="1:28" ht="12.75" customHeight="1" outlineLevel="3" x14ac:dyDescent="0.2">
      <c r="A88" s="1"/>
      <c r="B88" s="8" t="s">
        <v>31</v>
      </c>
      <c r="C88" s="8" t="s">
        <v>11</v>
      </c>
      <c r="D88" s="6">
        <v>19291</v>
      </c>
      <c r="E88" s="6">
        <v>16394</v>
      </c>
      <c r="F88" s="6">
        <v>10884</v>
      </c>
      <c r="G88" s="6">
        <v>6884</v>
      </c>
      <c r="H88" s="6"/>
      <c r="I88" s="6"/>
    </row>
    <row r="89" spans="1:28" ht="12.75" customHeight="1" outlineLevel="3" x14ac:dyDescent="0.2">
      <c r="A89" s="1"/>
      <c r="B89" s="8" t="s">
        <v>32</v>
      </c>
      <c r="C89" s="8" t="s">
        <v>11</v>
      </c>
      <c r="D89" s="6">
        <v>13200</v>
      </c>
      <c r="E89" s="6">
        <v>14805</v>
      </c>
      <c r="F89" s="6">
        <v>8290</v>
      </c>
      <c r="G89" s="6">
        <v>5091</v>
      </c>
      <c r="H89" s="6"/>
      <c r="I89" s="6"/>
    </row>
    <row r="90" spans="1:28" ht="12.75" customHeight="1" outlineLevel="3" x14ac:dyDescent="0.2">
      <c r="A90" s="1"/>
      <c r="B90" s="8" t="s">
        <v>33</v>
      </c>
      <c r="C90" s="8" t="s">
        <v>11</v>
      </c>
      <c r="D90" s="6">
        <v>62828</v>
      </c>
      <c r="E90" s="6">
        <v>123793</v>
      </c>
      <c r="F90" s="6">
        <v>71925</v>
      </c>
      <c r="G90" s="6">
        <v>93808</v>
      </c>
      <c r="H90" s="6"/>
      <c r="I90" s="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ht="12.75" customHeight="1" outlineLevel="3" x14ac:dyDescent="0.2">
      <c r="A91" s="1"/>
      <c r="B91" s="8" t="s">
        <v>34</v>
      </c>
      <c r="C91" s="8" t="s">
        <v>3</v>
      </c>
      <c r="D91" s="20">
        <v>1</v>
      </c>
      <c r="E91" s="20">
        <v>1</v>
      </c>
      <c r="F91" s="20">
        <v>1</v>
      </c>
      <c r="G91" s="20">
        <v>1</v>
      </c>
      <c r="H91" s="20"/>
      <c r="I91" s="20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ht="12.75" customHeight="1" outlineLevel="3" x14ac:dyDescent="0.2">
      <c r="A92" s="1"/>
      <c r="B92" s="8" t="s">
        <v>35</v>
      </c>
      <c r="C92" s="8" t="s">
        <v>11</v>
      </c>
      <c r="D92" s="6">
        <v>198</v>
      </c>
      <c r="E92" s="6">
        <v>197</v>
      </c>
      <c r="F92" s="6">
        <v>212</v>
      </c>
      <c r="G92" s="6">
        <v>134</v>
      </c>
      <c r="H92" s="6"/>
      <c r="I92" s="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ht="12.75" customHeight="1" outlineLevel="3" x14ac:dyDescent="0.2">
      <c r="A93" s="1"/>
      <c r="B93" s="17" t="s">
        <v>36</v>
      </c>
      <c r="C93" s="8" t="s">
        <v>11</v>
      </c>
      <c r="D93" s="6">
        <v>198</v>
      </c>
      <c r="E93" s="6">
        <v>197</v>
      </c>
      <c r="F93" s="6">
        <v>212</v>
      </c>
      <c r="G93" s="6">
        <v>134</v>
      </c>
      <c r="H93" s="6"/>
      <c r="I93" s="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ht="12.75" customHeight="1" outlineLevel="3" x14ac:dyDescent="0.2">
      <c r="A94" s="1"/>
      <c r="B94" s="17" t="s">
        <v>85</v>
      </c>
      <c r="C94" s="8" t="s">
        <v>11</v>
      </c>
      <c r="D94" s="6" t="s">
        <v>10</v>
      </c>
      <c r="E94" s="6" t="s">
        <v>10</v>
      </c>
      <c r="F94" s="6" t="s">
        <v>10</v>
      </c>
      <c r="G94" s="6" t="s">
        <v>10</v>
      </c>
      <c r="H94" s="6"/>
      <c r="I94" s="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ht="12.75" customHeight="1" outlineLevel="3" x14ac:dyDescent="0.2">
      <c r="A95" s="1"/>
      <c r="B95" s="8" t="s">
        <v>37</v>
      </c>
      <c r="C95" s="8" t="s">
        <v>11</v>
      </c>
      <c r="D95" s="6">
        <v>1</v>
      </c>
      <c r="E95" s="6">
        <v>2</v>
      </c>
      <c r="F95" s="6">
        <v>2</v>
      </c>
      <c r="G95" s="6">
        <v>2</v>
      </c>
      <c r="H95" s="6"/>
      <c r="I95" s="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ht="12.75" customHeight="1" outlineLevel="3" x14ac:dyDescent="0.2">
      <c r="A96" s="1"/>
      <c r="B96" s="17" t="s">
        <v>36</v>
      </c>
      <c r="C96" s="8" t="s">
        <v>11</v>
      </c>
      <c r="D96" s="6">
        <v>1</v>
      </c>
      <c r="E96" s="6">
        <v>2</v>
      </c>
      <c r="F96" s="6">
        <v>2</v>
      </c>
      <c r="G96" s="6">
        <v>2</v>
      </c>
      <c r="H96" s="6"/>
      <c r="I96" s="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28" ht="12.75" customHeight="1" outlineLevel="3" x14ac:dyDescent="0.2">
      <c r="A97" s="1"/>
      <c r="B97" s="17" t="s">
        <v>85</v>
      </c>
      <c r="C97" s="8" t="s">
        <v>11</v>
      </c>
      <c r="D97" s="6" t="s">
        <v>10</v>
      </c>
      <c r="E97" s="6" t="s">
        <v>10</v>
      </c>
      <c r="F97" s="6" t="s">
        <v>10</v>
      </c>
      <c r="G97" s="6" t="s">
        <v>10</v>
      </c>
      <c r="H97" s="6"/>
      <c r="I97" s="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28" ht="12.75" customHeight="1" outlineLevel="3" x14ac:dyDescent="0.2">
      <c r="A98" s="1"/>
      <c r="B98" s="8" t="s">
        <v>38</v>
      </c>
      <c r="C98" s="8" t="s">
        <v>9</v>
      </c>
      <c r="D98" s="22">
        <v>0.59799999999999998</v>
      </c>
      <c r="E98" s="22">
        <v>0.35699999999999998</v>
      </c>
      <c r="F98" s="22">
        <v>0.46980480527789709</v>
      </c>
      <c r="G98" s="22">
        <v>0.57999999999999996</v>
      </c>
      <c r="H98" s="22"/>
      <c r="I98" s="22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28" ht="12.75" customHeight="1" outlineLevel="3" x14ac:dyDescent="0.2">
      <c r="A99" s="1"/>
      <c r="B99" s="8"/>
      <c r="C99" s="8"/>
      <c r="D99" s="6"/>
      <c r="E99" s="6"/>
      <c r="F99" s="6"/>
      <c r="G99" s="6"/>
      <c r="H99" s="6"/>
      <c r="I99" s="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ht="14.25" customHeight="1" outlineLevel="3" x14ac:dyDescent="0.2">
      <c r="A100" s="1"/>
      <c r="B100" s="24" t="s">
        <v>83</v>
      </c>
      <c r="C100" s="11"/>
      <c r="D100" s="7"/>
      <c r="E100" s="7"/>
      <c r="F100" s="7"/>
      <c r="G100" s="74"/>
      <c r="H100" s="7"/>
      <c r="I100" s="7"/>
    </row>
    <row r="101" spans="1:28" ht="12.75" customHeight="1" outlineLevel="3" x14ac:dyDescent="0.2">
      <c r="A101" s="1"/>
      <c r="B101" s="8" t="s">
        <v>111</v>
      </c>
      <c r="C101" s="8" t="s">
        <v>39</v>
      </c>
      <c r="D101" s="6">
        <v>100</v>
      </c>
      <c r="E101" s="6">
        <v>173</v>
      </c>
      <c r="F101" s="6">
        <v>267</v>
      </c>
      <c r="G101" s="6">
        <v>150.05000000000001</v>
      </c>
      <c r="H101" s="6"/>
      <c r="I101" s="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ht="12.75" customHeight="1" outlineLevel="3" x14ac:dyDescent="0.2">
      <c r="A102" s="1"/>
      <c r="B102" s="8" t="s">
        <v>40</v>
      </c>
      <c r="C102" s="8" t="s">
        <v>11</v>
      </c>
      <c r="D102" s="6">
        <v>977</v>
      </c>
      <c r="E102" s="6">
        <v>1560</v>
      </c>
      <c r="F102" s="6">
        <v>1308</v>
      </c>
      <c r="G102" s="6">
        <v>1698</v>
      </c>
      <c r="H102" s="6"/>
      <c r="I102" s="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s="44" customFormat="1" ht="12.75" customHeight="1" outlineLevel="3" x14ac:dyDescent="0.25">
      <c r="A103" s="9"/>
      <c r="B103" s="8" t="s">
        <v>41</v>
      </c>
      <c r="C103" s="8" t="s">
        <v>11</v>
      </c>
      <c r="D103" s="6">
        <v>41881</v>
      </c>
      <c r="E103" s="6">
        <v>59356</v>
      </c>
      <c r="F103" s="6">
        <v>142092</v>
      </c>
      <c r="G103" s="6">
        <v>91771</v>
      </c>
      <c r="H103" s="6"/>
      <c r="I103" s="6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</row>
    <row r="104" spans="1:28" ht="12.75" customHeight="1" outlineLevel="3" x14ac:dyDescent="0.2">
      <c r="A104" s="1"/>
      <c r="B104" s="8" t="s">
        <v>42</v>
      </c>
      <c r="C104" s="8" t="s">
        <v>11</v>
      </c>
      <c r="D104" s="6">
        <v>340</v>
      </c>
      <c r="E104" s="6">
        <v>226</v>
      </c>
      <c r="F104" s="6">
        <v>200</v>
      </c>
      <c r="G104" s="6">
        <v>1010</v>
      </c>
      <c r="H104" s="6"/>
      <c r="I104" s="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 ht="12.75" customHeight="1" outlineLevel="3" x14ac:dyDescent="0.2">
      <c r="A105" s="1"/>
      <c r="B105" s="8" t="s">
        <v>113</v>
      </c>
      <c r="C105" s="8" t="s">
        <v>27</v>
      </c>
      <c r="D105" s="18">
        <v>62.95</v>
      </c>
      <c r="E105" s="18">
        <v>71.900000000000006</v>
      </c>
      <c r="F105" s="18">
        <v>66</v>
      </c>
      <c r="G105" s="18">
        <v>74.900000000000006</v>
      </c>
      <c r="H105" s="18"/>
      <c r="I105" s="18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s="44" customFormat="1" ht="12.75" customHeight="1" outlineLevel="3" x14ac:dyDescent="0.25">
      <c r="A106" s="9"/>
      <c r="B106" s="17" t="s">
        <v>43</v>
      </c>
      <c r="C106" s="8" t="s">
        <v>27</v>
      </c>
      <c r="D106" s="18">
        <v>0.9</v>
      </c>
      <c r="E106" s="18">
        <v>2</v>
      </c>
      <c r="F106" s="18">
        <v>15.860000000000001</v>
      </c>
      <c r="G106" s="19">
        <v>8.0500000000000007</v>
      </c>
      <c r="H106" s="19"/>
      <c r="I106" s="1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</row>
    <row r="107" spans="1:28" ht="27.75" customHeight="1" outlineLevel="3" x14ac:dyDescent="0.2">
      <c r="A107" s="1"/>
      <c r="B107" s="8" t="s">
        <v>112</v>
      </c>
      <c r="C107" s="8" t="s">
        <v>3</v>
      </c>
      <c r="D107" s="6"/>
      <c r="E107" s="6"/>
      <c r="F107" s="6"/>
      <c r="G107" s="6"/>
      <c r="H107" s="6"/>
      <c r="I107" s="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 ht="12.75" customHeight="1" outlineLevel="3" x14ac:dyDescent="0.2">
      <c r="B108" s="17" t="s">
        <v>44</v>
      </c>
      <c r="C108" s="8" t="s">
        <v>3</v>
      </c>
      <c r="D108" s="6" t="s">
        <v>10</v>
      </c>
      <c r="E108" s="20">
        <v>3.2000000000000001E-2</v>
      </c>
      <c r="F108" s="20">
        <v>0.36090909090909085</v>
      </c>
      <c r="G108" s="20">
        <v>0.24</v>
      </c>
      <c r="H108" s="20"/>
      <c r="I108" s="20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ht="12.75" customHeight="1" outlineLevel="3" x14ac:dyDescent="0.2">
      <c r="A109" s="1"/>
      <c r="B109" s="17" t="s">
        <v>45</v>
      </c>
      <c r="C109" s="8" t="s">
        <v>3</v>
      </c>
      <c r="D109" s="6" t="s">
        <v>10</v>
      </c>
      <c r="E109" s="20">
        <v>0.96799999999999997</v>
      </c>
      <c r="F109" s="20">
        <v>0.63909090909090904</v>
      </c>
      <c r="G109" s="20">
        <v>0.76</v>
      </c>
      <c r="H109" s="20"/>
      <c r="I109" s="20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</row>
    <row r="110" spans="1:28" s="44" customFormat="1" ht="12.75" customHeight="1" outlineLevel="3" x14ac:dyDescent="0.25">
      <c r="A110" s="9"/>
      <c r="B110" s="17" t="s">
        <v>46</v>
      </c>
      <c r="C110" s="8" t="s">
        <v>3</v>
      </c>
      <c r="D110" s="6" t="s">
        <v>10</v>
      </c>
      <c r="E110" s="20">
        <v>0</v>
      </c>
      <c r="F110" s="20">
        <v>0</v>
      </c>
      <c r="G110" s="20">
        <v>0</v>
      </c>
      <c r="H110" s="20"/>
      <c r="I110" s="20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1:28" ht="12.75" customHeight="1" x14ac:dyDescent="0.2">
      <c r="A111" s="1"/>
      <c r="B111" s="10"/>
      <c r="C111" s="35"/>
      <c r="D111" s="6"/>
      <c r="E111" s="6"/>
      <c r="F111" s="6"/>
      <c r="G111" s="6"/>
      <c r="H111" s="6"/>
      <c r="I111" s="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s="23" customFormat="1" ht="15" customHeight="1" x14ac:dyDescent="0.2">
      <c r="B112" s="36" t="s">
        <v>49</v>
      </c>
      <c r="C112" s="37"/>
      <c r="D112" s="38"/>
      <c r="E112" s="38"/>
      <c r="F112" s="38"/>
      <c r="G112" s="38"/>
      <c r="H112" s="38"/>
      <c r="I112" s="38"/>
    </row>
    <row r="113" spans="1:28" s="23" customFormat="1" ht="15" customHeight="1" x14ac:dyDescent="0.2">
      <c r="B113" s="40"/>
      <c r="C113" s="41"/>
      <c r="D113" s="42"/>
      <c r="E113" s="42"/>
      <c r="F113" s="42"/>
      <c r="G113" s="42"/>
      <c r="H113" s="42"/>
      <c r="I113" s="42"/>
    </row>
    <row r="114" spans="1:28" s="23" customFormat="1" ht="15" customHeight="1" x14ac:dyDescent="0.2">
      <c r="B114" s="24" t="s">
        <v>59</v>
      </c>
    </row>
    <row r="115" spans="1:28" s="23" customFormat="1" ht="15" customHeight="1" x14ac:dyDescent="0.2">
      <c r="B115" s="23" t="s">
        <v>121</v>
      </c>
      <c r="C115" s="8" t="s">
        <v>3</v>
      </c>
      <c r="D115" s="46">
        <v>0.1</v>
      </c>
      <c r="E115" s="46">
        <v>0.1</v>
      </c>
      <c r="F115" s="46">
        <v>0.125</v>
      </c>
      <c r="G115" s="46" t="s">
        <v>117</v>
      </c>
      <c r="H115" s="46"/>
      <c r="I115" s="46"/>
    </row>
    <row r="116" spans="1:28" s="23" customFormat="1" ht="15" customHeight="1" x14ac:dyDescent="0.2">
      <c r="B116" s="23" t="s">
        <v>62</v>
      </c>
      <c r="C116" s="8" t="s">
        <v>3</v>
      </c>
      <c r="D116" s="46">
        <v>0</v>
      </c>
      <c r="E116" s="46">
        <v>0</v>
      </c>
      <c r="F116" s="46">
        <v>0</v>
      </c>
      <c r="G116" s="46" t="s">
        <v>117</v>
      </c>
      <c r="H116" s="46"/>
      <c r="I116" s="46"/>
    </row>
    <row r="117" spans="1:28" s="23" customFormat="1" ht="15" customHeight="1" x14ac:dyDescent="0.2">
      <c r="B117" s="23" t="s">
        <v>124</v>
      </c>
      <c r="C117" s="8" t="s">
        <v>3</v>
      </c>
      <c r="D117" s="46">
        <v>0.32</v>
      </c>
      <c r="E117" s="46">
        <v>0.38</v>
      </c>
      <c r="F117" s="46">
        <v>0.39</v>
      </c>
      <c r="G117" s="46" t="s">
        <v>117</v>
      </c>
      <c r="H117" s="46"/>
      <c r="I117" s="46"/>
    </row>
    <row r="118" spans="1:28" ht="12.75" customHeight="1" x14ac:dyDescent="0.2">
      <c r="A118" s="1"/>
      <c r="B118" s="8" t="s">
        <v>63</v>
      </c>
      <c r="C118" s="8" t="s">
        <v>3</v>
      </c>
      <c r="D118" s="6" t="s">
        <v>10</v>
      </c>
      <c r="E118" s="20">
        <v>0.36</v>
      </c>
      <c r="F118" s="20">
        <v>0.42857142857142855</v>
      </c>
      <c r="G118" s="20">
        <v>0.36</v>
      </c>
      <c r="H118" s="20"/>
      <c r="I118" s="20"/>
    </row>
    <row r="119" spans="1:28" ht="12.75" customHeight="1" x14ac:dyDescent="0.2">
      <c r="A119" s="1"/>
      <c r="B119" s="8" t="s">
        <v>64</v>
      </c>
      <c r="C119" s="8" t="s">
        <v>3</v>
      </c>
      <c r="D119" s="6" t="s">
        <v>10</v>
      </c>
      <c r="E119" s="20">
        <v>0.4</v>
      </c>
      <c r="F119" s="20">
        <v>0.38688975475590187</v>
      </c>
      <c r="G119" s="20">
        <v>0.43</v>
      </c>
      <c r="H119" s="20"/>
      <c r="I119" s="20"/>
    </row>
    <row r="120" spans="1:28" ht="12.75" customHeight="1" x14ac:dyDescent="0.2">
      <c r="A120" s="1"/>
      <c r="B120" s="8" t="s">
        <v>65</v>
      </c>
      <c r="C120" s="8" t="s">
        <v>3</v>
      </c>
      <c r="D120" s="6" t="s">
        <v>10</v>
      </c>
      <c r="E120" s="20">
        <v>0.42</v>
      </c>
      <c r="F120" s="20">
        <v>0.450549450549451</v>
      </c>
      <c r="G120" s="20">
        <v>0.46</v>
      </c>
      <c r="H120" s="20"/>
      <c r="I120" s="20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ht="12.75" customHeight="1" x14ac:dyDescent="0.2">
      <c r="A121" s="1"/>
      <c r="B121" s="8"/>
      <c r="C121" s="8"/>
      <c r="D121" s="20"/>
      <c r="E121" s="20"/>
      <c r="F121" s="20"/>
      <c r="G121" s="20"/>
      <c r="H121" s="20"/>
      <c r="I121" s="20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</row>
    <row r="122" spans="1:28" ht="12.75" customHeight="1" x14ac:dyDescent="0.2">
      <c r="A122" s="1"/>
      <c r="B122" s="8" t="s">
        <v>73</v>
      </c>
      <c r="C122" s="8" t="s">
        <v>3</v>
      </c>
      <c r="D122" s="20">
        <v>0.7</v>
      </c>
      <c r="E122" s="20">
        <v>0.77</v>
      </c>
      <c r="F122" s="20">
        <v>0.48932461873638344</v>
      </c>
      <c r="G122" s="20" t="s">
        <v>117</v>
      </c>
      <c r="H122" s="20"/>
      <c r="I122" s="20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 ht="12.75" customHeight="1" x14ac:dyDescent="0.2">
      <c r="A123" s="1"/>
      <c r="B123" s="17" t="s">
        <v>12</v>
      </c>
      <c r="C123" s="8" t="s">
        <v>3</v>
      </c>
      <c r="D123" s="6" t="s">
        <v>10</v>
      </c>
      <c r="E123" s="20">
        <v>0.6</v>
      </c>
      <c r="F123" s="20">
        <v>0.50980392156862742</v>
      </c>
      <c r="G123" s="20" t="s">
        <v>117</v>
      </c>
      <c r="H123" s="20"/>
      <c r="I123" s="20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ht="12.75" customHeight="1" x14ac:dyDescent="0.2">
      <c r="A124" s="1"/>
      <c r="B124" s="17"/>
      <c r="C124" s="8"/>
      <c r="D124" s="20"/>
      <c r="E124" s="20"/>
      <c r="F124" s="20"/>
      <c r="G124" s="20"/>
      <c r="H124" s="20"/>
      <c r="I124" s="20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</row>
    <row r="125" spans="1:28" ht="12.75" customHeight="1" x14ac:dyDescent="0.2">
      <c r="A125" s="1"/>
      <c r="B125" s="35" t="s">
        <v>7</v>
      </c>
      <c r="C125" s="8"/>
      <c r="D125" s="20"/>
      <c r="E125" s="20"/>
      <c r="F125" s="20"/>
      <c r="G125" s="20"/>
      <c r="H125" s="20"/>
      <c r="I125" s="20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 ht="12.75" customHeight="1" x14ac:dyDescent="0.2">
      <c r="A126" s="1"/>
      <c r="B126" s="8" t="s">
        <v>13</v>
      </c>
      <c r="C126" s="8" t="s">
        <v>9</v>
      </c>
      <c r="D126" s="6">
        <v>209</v>
      </c>
      <c r="E126" s="6">
        <v>238</v>
      </c>
      <c r="F126" s="6">
        <v>198.28494327536245</v>
      </c>
      <c r="G126" s="6" t="s">
        <v>117</v>
      </c>
      <c r="H126" s="6"/>
      <c r="I126" s="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 ht="12.75" customHeight="1" x14ac:dyDescent="0.2">
      <c r="A127" s="1"/>
      <c r="B127" s="8"/>
      <c r="C127" s="8"/>
      <c r="D127" s="6"/>
      <c r="E127" s="6"/>
      <c r="F127" s="6"/>
      <c r="G127" s="6"/>
      <c r="H127" s="6"/>
      <c r="I127" s="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</row>
    <row r="128" spans="1:28" ht="12.75" customHeight="1" x14ac:dyDescent="0.2">
      <c r="A128" s="1"/>
      <c r="B128" s="10" t="s">
        <v>84</v>
      </c>
      <c r="C128" s="8"/>
      <c r="D128" s="6"/>
      <c r="E128" s="6"/>
      <c r="F128" s="6"/>
      <c r="G128" s="6"/>
      <c r="H128" s="6"/>
      <c r="I128" s="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 ht="12.75" customHeight="1" x14ac:dyDescent="0.2">
      <c r="A129" s="1"/>
      <c r="B129" s="8" t="s">
        <v>66</v>
      </c>
      <c r="C129" s="8" t="s">
        <v>11</v>
      </c>
      <c r="D129" s="6">
        <v>6052</v>
      </c>
      <c r="E129" s="6">
        <v>7124</v>
      </c>
      <c r="F129" s="6">
        <v>8069</v>
      </c>
      <c r="G129" s="6">
        <v>5469</v>
      </c>
      <c r="H129" s="6"/>
      <c r="I129" s="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 ht="12.75" customHeight="1" x14ac:dyDescent="0.2">
      <c r="A130" s="1"/>
      <c r="B130" s="17" t="s">
        <v>60</v>
      </c>
      <c r="C130" s="8" t="s">
        <v>11</v>
      </c>
      <c r="D130" s="6">
        <v>3856</v>
      </c>
      <c r="E130" s="6">
        <v>4641</v>
      </c>
      <c r="F130" s="6">
        <v>6094</v>
      </c>
      <c r="G130" s="6">
        <v>4588</v>
      </c>
      <c r="H130" s="6"/>
      <c r="I130" s="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</row>
    <row r="131" spans="1:28" ht="12.75" customHeight="1" x14ac:dyDescent="0.2">
      <c r="B131" s="51" t="s">
        <v>122</v>
      </c>
      <c r="C131" s="8" t="s">
        <v>11</v>
      </c>
      <c r="D131" s="6">
        <v>823</v>
      </c>
      <c r="E131" s="6">
        <v>1254</v>
      </c>
      <c r="F131" s="6">
        <v>1329</v>
      </c>
      <c r="G131" s="6">
        <v>1951</v>
      </c>
      <c r="H131" s="6"/>
      <c r="I131" s="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 ht="12.75" customHeight="1" x14ac:dyDescent="0.2">
      <c r="B132" s="17" t="s">
        <v>61</v>
      </c>
      <c r="C132" s="8" t="s">
        <v>11</v>
      </c>
      <c r="D132" s="52">
        <v>2196</v>
      </c>
      <c r="E132" s="52">
        <v>2483</v>
      </c>
      <c r="F132" s="52">
        <v>1975</v>
      </c>
      <c r="G132" s="52">
        <v>881</v>
      </c>
      <c r="H132" s="52"/>
      <c r="I132" s="52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 ht="22.5" customHeight="1" x14ac:dyDescent="0.2">
      <c r="B133" s="51" t="s">
        <v>123</v>
      </c>
      <c r="C133" s="8" t="s">
        <v>11</v>
      </c>
      <c r="D133" s="6">
        <v>407</v>
      </c>
      <c r="E133" s="6">
        <v>580</v>
      </c>
      <c r="F133" s="6">
        <v>491</v>
      </c>
      <c r="G133" s="6">
        <v>240</v>
      </c>
      <c r="H133" s="6"/>
      <c r="I133" s="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</row>
    <row r="134" spans="1:28" ht="12.75" customHeight="1" x14ac:dyDescent="0.2">
      <c r="B134" s="8"/>
      <c r="C134" s="8"/>
      <c r="D134" s="6"/>
      <c r="E134" s="6"/>
      <c r="F134" s="6"/>
      <c r="G134" s="6"/>
      <c r="H134" s="6"/>
      <c r="I134" s="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 ht="12.75" customHeight="1" x14ac:dyDescent="0.2">
      <c r="B135" s="10" t="s">
        <v>8</v>
      </c>
      <c r="C135" s="8"/>
      <c r="D135" s="6"/>
      <c r="E135" s="6"/>
      <c r="F135" s="6"/>
      <c r="G135" s="6"/>
      <c r="H135" s="6"/>
      <c r="I135" s="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 ht="25.5" customHeight="1" x14ac:dyDescent="0.2">
      <c r="B136" s="8" t="s">
        <v>72</v>
      </c>
      <c r="C136" s="8" t="s">
        <v>3</v>
      </c>
      <c r="D136" s="20">
        <v>1</v>
      </c>
      <c r="E136" s="20">
        <v>1</v>
      </c>
      <c r="F136" s="20">
        <v>1</v>
      </c>
      <c r="G136" s="20">
        <v>1</v>
      </c>
      <c r="H136" s="20"/>
      <c r="I136" s="20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</row>
    <row r="137" spans="1:28" s="44" customFormat="1" ht="12.75" customHeight="1" x14ac:dyDescent="0.25">
      <c r="B137" s="8" t="s">
        <v>14</v>
      </c>
      <c r="C137" s="8" t="s">
        <v>3</v>
      </c>
      <c r="D137" s="20">
        <v>1</v>
      </c>
      <c r="E137" s="20">
        <v>1</v>
      </c>
      <c r="F137" s="20">
        <v>1</v>
      </c>
      <c r="G137" s="20">
        <v>1</v>
      </c>
      <c r="H137" s="20"/>
      <c r="I137" s="20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</row>
    <row r="138" spans="1:28" s="44" customFormat="1" ht="12.75" customHeight="1" x14ac:dyDescent="0.25">
      <c r="B138" s="8"/>
      <c r="C138" s="8"/>
      <c r="D138" s="20"/>
      <c r="E138" s="20"/>
      <c r="F138" s="20"/>
      <c r="G138" s="20"/>
      <c r="H138" s="20"/>
      <c r="I138" s="20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</row>
    <row r="139" spans="1:28" s="44" customFormat="1" ht="12.75" customHeight="1" x14ac:dyDescent="0.25">
      <c r="B139" s="49" t="s">
        <v>77</v>
      </c>
      <c r="C139" s="37"/>
      <c r="D139" s="38"/>
      <c r="E139" s="38"/>
      <c r="F139" s="38"/>
      <c r="G139" s="38"/>
      <c r="H139" s="38"/>
      <c r="I139" s="38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</row>
    <row r="140" spans="1:28" ht="12.75" customHeight="1" x14ac:dyDescent="0.2">
      <c r="B140" s="50" t="s">
        <v>130</v>
      </c>
      <c r="C140" s="31"/>
      <c r="D140" s="1"/>
      <c r="E140" s="1"/>
      <c r="F140" s="1"/>
      <c r="G140" s="4"/>
      <c r="H140" s="1"/>
      <c r="I140" s="1"/>
    </row>
    <row r="141" spans="1:28" ht="12.75" customHeight="1" x14ac:dyDescent="0.2">
      <c r="B141" s="50" t="s">
        <v>131</v>
      </c>
      <c r="C141" s="31"/>
      <c r="D141" s="1"/>
      <c r="E141" s="1"/>
      <c r="F141" s="1"/>
      <c r="G141" s="4"/>
      <c r="H141" s="1"/>
      <c r="I141" s="1"/>
    </row>
    <row r="142" spans="1:28" ht="12.75" customHeight="1" x14ac:dyDescent="0.2">
      <c r="B142" s="50" t="s">
        <v>129</v>
      </c>
      <c r="C142" s="31"/>
      <c r="D142" s="1"/>
      <c r="E142" s="1"/>
      <c r="F142" s="1"/>
      <c r="G142" s="4"/>
      <c r="H142" s="1"/>
      <c r="I142" s="1"/>
    </row>
    <row r="143" spans="1:28" ht="12.75" customHeight="1" x14ac:dyDescent="0.2">
      <c r="B143" s="1"/>
      <c r="C143" s="31"/>
      <c r="D143" s="1"/>
      <c r="E143" s="1"/>
      <c r="F143" s="1"/>
      <c r="G143" s="4"/>
      <c r="H143" s="1"/>
      <c r="I143" s="1"/>
    </row>
    <row r="144" spans="1:28" ht="0" hidden="1" customHeight="1" x14ac:dyDescent="0.2"/>
  </sheetData>
  <mergeCells count="1">
    <mergeCell ref="D4:F4"/>
  </mergeCells>
  <pageMargins left="0.7" right="0.7" top="0.75" bottom="0.75" header="0.3" footer="0.3"/>
  <pageSetup paperSize="9" orientation="portrait" r:id="rId1"/>
  <headerFooter differentFirst="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Изображение" ma:contentTypeID="0x0101009148F5A04DDD49CBA7127AADA5FB792B00AADE34325A8B49CDA8BB4DB53328F21400B188FB84F15D504A8EA31F6D8C562ACD" ma:contentTypeVersion="2" ma:contentTypeDescription="Отправка изображения." ma:contentTypeScope="" ma:versionID="078a56e9ac28be45df8a782089b363dc">
  <xsd:schema xmlns:xsd="http://www.w3.org/2001/XMLSchema" xmlns:xs="http://www.w3.org/2001/XMLSchema" xmlns:p="http://schemas.microsoft.com/office/2006/metadata/properties" xmlns:ns1="http://schemas.microsoft.com/sharepoint/v3" xmlns:ns2="44E5FEBF-BD4C-4E1C-BD21-CE416CD3E945" xmlns:ns3="http://schemas.microsoft.com/sharepoint/v3/fields" targetNamespace="http://schemas.microsoft.com/office/2006/metadata/properties" ma:root="true" ma:fieldsID="7119053b432157dd330c5d64ad08a5dc" ns1:_="" ns2:_="" ns3:_="">
    <xsd:import namespace="http://schemas.microsoft.com/sharepoint/v3"/>
    <xsd:import namespace="44E5FEBF-BD4C-4E1C-BD21-CE416CD3E94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Путь URL-адреса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Тип файла" ma:hidden="true" ma:internalName="File_x0020_Type" ma:readOnly="true">
      <xsd:simpleType>
        <xsd:restriction base="dms:Text"/>
      </xsd:simpleType>
    </xsd:element>
    <xsd:element name="HTML_x0020_File_x0020_Type" ma:index="10" nillable="true" ma:displayName="Тип HTML-файла" ma:hidden="true" ma:internalName="HTML_x0020_File_x0020_Type" ma:readOnly="true">
      <xsd:simpleType>
        <xsd:restriction base="dms:Text"/>
      </xsd:simpleType>
    </xsd:element>
    <xsd:element name="FSObjType" ma:index="11" nillable="true" ma:displayName="Тип элемента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Дата окончания расписания" ma:description="" ma:hidden="true" ma:internalName="PublishingExpirationDate">
      <xsd:simpleType>
        <xsd:restriction base="dms:Unknown"/>
      </xsd:simpleType>
    </xsd:element>
    <xsd:element name="VariationsItemGroupID" ma:index="29" nillable="true" ma:displayName="Идентификатор группы элементов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5FEBF-BD4C-4E1C-BD21-CE416CD3E94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Эскиз существует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Изображение для просмотра существует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Ширина" ma:internalName="ImageWidth" ma:readOnly="true">
      <xsd:simpleType>
        <xsd:restriction base="dms:Unknown"/>
      </xsd:simpleType>
    </xsd:element>
    <xsd:element name="ImageHeight" ma:index="22" nillable="true" ma:displayName="Высота" ma:internalName="ImageHeight" ma:readOnly="true">
      <xsd:simpleType>
        <xsd:restriction base="dms:Unknown"/>
      </xsd:simpleType>
    </xsd:element>
    <xsd:element name="ImageCreateDate" ma:index="25" nillable="true" ma:displayName="Дата создания рисунка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Авторские права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Автор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 ma:index="23" ma:displayName="Заметки"/>
        <xsd:element name="keywords" minOccurs="0" maxOccurs="1" type="xsd:string" ma:index="14" ma:displayName="Ключевые слова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08c6e7c2-8fd9-48e2-96f6-976e0787e82e</VariationsItemGroupID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44E5FEBF-BD4C-4E1C-BD21-CE416CD3E945" xsi:nil="true"/>
  </documentManagement>
</p:properties>
</file>

<file path=customXml/itemProps1.xml><?xml version="1.0" encoding="utf-8"?>
<ds:datastoreItem xmlns:ds="http://schemas.openxmlformats.org/officeDocument/2006/customXml" ds:itemID="{F986253C-D68F-46E3-9003-309F7A2E45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8BB6D0-AAFD-4BEE-9B69-4BEE5DBA4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5FEBF-BD4C-4E1C-BD21-CE416CD3E94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6AE0B4-39D7-4EEC-992C-3D387DD11C54}">
  <ds:schemaRefs>
    <ds:schemaRef ds:uri="44E5FEBF-BD4C-4E1C-BD21-CE416CD3E94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ESG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X5</cp:lastModifiedBy>
  <dcterms:created xsi:type="dcterms:W3CDTF">2008-07-23T09:26:51Z</dcterms:created>
  <dcterms:modified xsi:type="dcterms:W3CDTF">2021-09-07T07:17:45Z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sh">
    <vt:lpwstr>6D66C9B46DD451D8D397174AD80B9071883A7F240361AEA550649058AB996F14</vt:lpwstr>
  </property>
  <property fmtid="{D5CDD505-2E9C-101B-9397-08002B2CF9AE}" pid="3" name="Hide date">
    <vt:lpwstr>4/27/2020 11:31:57 AM</vt:lpwstr>
  </property>
  <property fmtid="{D5CDD505-2E9C-101B-9397-08002B2CF9AE}" pid="4" name="Classification">
    <vt:lpwstr>Confidential</vt:lpwstr>
  </property>
  <property fmtid="{D5CDD505-2E9C-101B-9397-08002B2CF9AE}" pid="5" name="ContentTypeId">
    <vt:lpwstr>0x0101009148F5A04DDD49CBA7127AADA5FB792B00AADE34325A8B49CDA8BB4DB53328F21400B188FB84F15D504A8EA31F6D8C562ACD</vt:lpwstr>
  </property>
</Properties>
</file>